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Krysia\Desktop\Budżet 2022\Projekt Budżet 2023\Projekty jednostki 2023\"/>
    </mc:Choice>
  </mc:AlternateContent>
  <xr:revisionPtr revIDLastSave="0" documentId="13_ncr:1_{BFD9F667-CAA6-4D7F-8C36-FF2565F13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żet 2023" sheetId="1" r:id="rId1"/>
    <sheet name="Arkusz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5" i="1" l="1"/>
  <c r="B429" i="1" s="1"/>
  <c r="B426" i="1"/>
  <c r="B417" i="1"/>
  <c r="B414" i="1"/>
  <c r="B411" i="1"/>
  <c r="B408" i="1"/>
  <c r="B407" i="1" s="1"/>
  <c r="B398" i="1"/>
  <c r="B395" i="1" s="1"/>
  <c r="B392" i="1"/>
  <c r="B388" i="1" s="1"/>
  <c r="B389" i="1"/>
  <c r="B378" i="1"/>
  <c r="B376" i="1"/>
  <c r="B371" i="1"/>
  <c r="B362" i="1"/>
  <c r="B356" i="1"/>
  <c r="B328" i="1"/>
  <c r="B319" i="1"/>
  <c r="B317" i="1"/>
  <c r="B304" i="1" s="1"/>
  <c r="B286" i="1" s="1"/>
  <c r="B307" i="1"/>
  <c r="B299" i="1"/>
  <c r="B287" i="1"/>
  <c r="B281" i="1"/>
  <c r="B277" i="1"/>
  <c r="B269" i="1"/>
  <c r="B273" i="1" s="1"/>
  <c r="B275" i="1" s="1"/>
  <c r="B268" i="1"/>
  <c r="B256" i="1"/>
  <c r="B257" i="1" s="1"/>
  <c r="B263" i="1" s="1"/>
  <c r="B244" i="1"/>
  <c r="B238" i="1"/>
  <c r="B237" i="1" s="1"/>
  <c r="B222" i="1"/>
  <c r="B218" i="1"/>
  <c r="B217" i="1"/>
  <c r="B204" i="1" s="1"/>
  <c r="B213" i="1"/>
  <c r="B205" i="1"/>
  <c r="B199" i="1"/>
  <c r="B193" i="1"/>
  <c r="B190" i="1"/>
  <c r="B185" i="1"/>
  <c r="B174" i="1" s="1"/>
  <c r="B172" i="1" s="1"/>
  <c r="B180" i="1"/>
  <c r="B166" i="1"/>
  <c r="B165" i="1"/>
  <c r="B151" i="1"/>
  <c r="B158" i="1" s="1"/>
  <c r="B144" i="1"/>
  <c r="B123" i="1"/>
  <c r="B114" i="1"/>
  <c r="B112" i="1"/>
  <c r="B90" i="1" s="1"/>
  <c r="B92" i="1"/>
  <c r="B86" i="1"/>
  <c r="B81" i="1"/>
  <c r="B75" i="1"/>
  <c r="B71" i="1"/>
  <c r="B52" i="1"/>
  <c r="B53" i="1" s="1"/>
  <c r="B58" i="1" s="1"/>
  <c r="B42" i="1"/>
  <c r="B43" i="1" s="1"/>
  <c r="B47" i="1" s="1"/>
  <c r="B32" i="1"/>
  <c r="B37" i="1" s="1"/>
  <c r="B31" i="1"/>
  <c r="B12" i="1"/>
  <c r="B11" i="1" s="1"/>
  <c r="B69" i="1" l="1"/>
  <c r="B230" i="1"/>
  <c r="B232" i="1" s="1"/>
  <c r="B23" i="1"/>
  <c r="B21" i="1" s="1"/>
  <c r="B5" i="1"/>
  <c r="B79" i="1"/>
  <c r="B157" i="1" s="1"/>
  <c r="B250" i="1"/>
  <c r="B248" i="1" s="1"/>
  <c r="B355" i="1" s="1"/>
  <c r="B357" i="1" s="1"/>
  <c r="B160" i="1" l="1"/>
  <c r="B446" i="1" s="1"/>
  <c r="B3" i="1" s="1"/>
</calcChain>
</file>

<file path=xl/sharedStrings.xml><?xml version="1.0" encoding="utf-8"?>
<sst xmlns="http://schemas.openxmlformats.org/spreadsheetml/2006/main" count="334" uniqueCount="240">
  <si>
    <t xml:space="preserve"> Budżet na 2023 rok - PROJEKT</t>
  </si>
  <si>
    <t>OGÓŁEM  BUDŻET  w  tym:</t>
  </si>
  <si>
    <t xml:space="preserve">  WYDATKI  BIEŻĄCE :</t>
  </si>
  <si>
    <t xml:space="preserve">  WYDATKI  MAJĄTKOWE :</t>
  </si>
  <si>
    <t>SZKOŁY PODSTAWOWE  - 80101</t>
  </si>
  <si>
    <t xml:space="preserve">Liczba oddziałów od I do VIII </t>
  </si>
  <si>
    <t xml:space="preserve">Liczba oddziałów od IX- XII  </t>
  </si>
  <si>
    <t xml:space="preserve">Liczba uczniów  </t>
  </si>
  <si>
    <t xml:space="preserve">Przeciętna liczba zatrudnionych </t>
  </si>
  <si>
    <t>a) nauczycieli, w tym:</t>
  </si>
  <si>
    <t>dyplomowany</t>
  </si>
  <si>
    <t>mianowany</t>
  </si>
  <si>
    <t>początkujący</t>
  </si>
  <si>
    <t>b) pracownicy administracji</t>
  </si>
  <si>
    <t>c) pracownicy obsługi</t>
  </si>
  <si>
    <t>I. WYNAGRODZENIA (poz. 1+2)</t>
  </si>
  <si>
    <t>1. Wynagrodzenia osobowe: (a+b+c )</t>
  </si>
  <si>
    <t>a) nauczyciele:</t>
  </si>
  <si>
    <t>wynagrodzenie zasadnicze</t>
  </si>
  <si>
    <t>dodatek za wysługę</t>
  </si>
  <si>
    <t>dodatki funkcyjne</t>
  </si>
  <si>
    <t>godziny ponadwymiarowe</t>
  </si>
  <si>
    <t>dodatek za warunki pracy</t>
  </si>
  <si>
    <t>dodatek za klasy łączone</t>
  </si>
  <si>
    <t>Koszt miesięczny</t>
  </si>
  <si>
    <t>Koszt roczny:</t>
  </si>
  <si>
    <t>1 % nagród</t>
  </si>
  <si>
    <t xml:space="preserve">nagrody jubileuszowe </t>
  </si>
  <si>
    <t>odprawy emerytalne</t>
  </si>
  <si>
    <t>dodatek motywacyjny</t>
  </si>
  <si>
    <t>Ogółem  nauczyciele:</t>
  </si>
  <si>
    <t>b) Pracownicy  adminisracji:</t>
  </si>
  <si>
    <t>nagroda jubileuszowa</t>
  </si>
  <si>
    <t>Ogółem pracownicy administracji</t>
  </si>
  <si>
    <t>c) Pracownicy  obsługi:</t>
  </si>
  <si>
    <t>1% nagród</t>
  </si>
  <si>
    <t xml:space="preserve">nagroda jubileuszowa </t>
  </si>
  <si>
    <t>Ogółem  obsługa:</t>
  </si>
  <si>
    <t>d)Pracownicy sezonowi - palacze c.o:</t>
  </si>
  <si>
    <t>wynagrodzenie zryczałtowane miesięcznie</t>
  </si>
  <si>
    <t>koszt miesięczny</t>
  </si>
  <si>
    <t>Koszt sezonu:</t>
  </si>
  <si>
    <t>Ogółem palacze c.o:</t>
  </si>
  <si>
    <t>Razem płace pracowników niepedagogicznych:</t>
  </si>
  <si>
    <t>2.Dodatkowe  wynagrodzenie  roczne: (8,5% wynagrodzeń osobowych za 2022r.)</t>
  </si>
  <si>
    <t>a)  nauczyciele</t>
  </si>
  <si>
    <t>b) pracownicy niepedagogiczni</t>
  </si>
  <si>
    <r>
      <rPr>
        <b/>
        <sz val="12"/>
        <rFont val="Times New Roman"/>
        <charset val="134"/>
      </rPr>
      <t xml:space="preserve">II. POCHODNE  OD  WYNAGRODZEŃ </t>
    </r>
    <r>
      <rPr>
        <sz val="12"/>
        <rFont val="Times New Roman"/>
        <charset val="134"/>
      </rPr>
      <t>( od 1 +2+5)</t>
    </r>
  </si>
  <si>
    <t xml:space="preserve">3. Składki na ubezpieczenia społeczne: </t>
  </si>
  <si>
    <t>4. Składki na Fundusz Pracy:</t>
  </si>
  <si>
    <t>III. POZOSTAŁE WYDATKI: ( poz. 5+6+7)</t>
  </si>
  <si>
    <t>5.Dodatki socjalne ( poz. a+b)</t>
  </si>
  <si>
    <r>
      <rPr>
        <sz val="12"/>
        <rFont val="Times New Roman"/>
        <charset val="134"/>
      </rPr>
      <t xml:space="preserve">a) dodatek wiejski </t>
    </r>
    <r>
      <rPr>
        <i/>
        <sz val="12"/>
        <rFont val="Times New Roman"/>
        <charset val="134"/>
      </rPr>
      <t>(10% wynagrodzenia zasadniczego</t>
    </r>
    <r>
      <rPr>
        <sz val="12"/>
        <rFont val="Times New Roman"/>
        <charset val="134"/>
      </rPr>
      <t>):</t>
    </r>
  </si>
  <si>
    <t>b) odzież robocza i ochronna, okulary</t>
  </si>
  <si>
    <t>6. Odpis na ZFŚS: ( poz. a+b+c)</t>
  </si>
  <si>
    <t>a) nauczyciele (34,43x3349,73)</t>
  </si>
  <si>
    <t>b) pracownicy administracji i obsługi (13,25x1662,57)</t>
  </si>
  <si>
    <t>c) emeryci obsługa (12x277,16)</t>
  </si>
  <si>
    <t>7.Wydatki rzeczowe na działalność bieżącą jednostki:     (poz. a- l)</t>
  </si>
  <si>
    <t>a) wynagrodzenia bezosobowe: u. zlecenia, u. o dzieło</t>
  </si>
  <si>
    <t>b) Zakup materiałów i wyposażenia:</t>
  </si>
  <si>
    <t>środki czystości, artykuły chemiczne, pyn do zmywarki</t>
  </si>
  <si>
    <r>
      <rPr>
        <sz val="12"/>
        <rFont val="Times New Roman"/>
        <charset val="134"/>
      </rPr>
      <t>art. gospodarcze</t>
    </r>
    <r>
      <rPr>
        <i/>
        <sz val="11"/>
        <rFont val="Times New Roman"/>
        <charset val="134"/>
      </rPr>
      <t xml:space="preserve"> (wiatraki)</t>
    </r>
  </si>
  <si>
    <t>artykuły biurowe i papiernicze</t>
  </si>
  <si>
    <t>materiały do drobnych napraw</t>
  </si>
  <si>
    <t>pr. komp, antywirusowe</t>
  </si>
  <si>
    <t>siatka na sale gimnastyczną</t>
  </si>
  <si>
    <t>aktualizacja prenumeraty miesięcznika</t>
  </si>
  <si>
    <t>benzyna do kosiarki, odśnieżarki</t>
  </si>
  <si>
    <t>folia, rozdzielacze do biblioteki</t>
  </si>
  <si>
    <t>dmuchawa do lisci</t>
  </si>
  <si>
    <t>c) zakup pomocy dydaktycznych i książek:</t>
  </si>
  <si>
    <t xml:space="preserve"> sprzet sportowy</t>
  </si>
  <si>
    <t>d) zakup energii:</t>
  </si>
  <si>
    <t>energia elektryczna</t>
  </si>
  <si>
    <t>woda</t>
  </si>
  <si>
    <t>gaz</t>
  </si>
  <si>
    <r>
      <rPr>
        <b/>
        <sz val="12"/>
        <rFont val="Times New Roman"/>
        <charset val="238"/>
      </rPr>
      <t>e) zakup usług remontowych</t>
    </r>
    <r>
      <rPr>
        <b/>
        <i/>
        <sz val="12"/>
        <rFont val="Times New Roman"/>
        <charset val="238"/>
      </rPr>
      <t xml:space="preserve"> </t>
    </r>
    <r>
      <rPr>
        <i/>
        <sz val="11"/>
        <rFont val="Times New Roman"/>
        <charset val="238"/>
      </rPr>
      <t>(cyklinowanie parkietu na sali gimnastycznej, remont 2 sal lekcyjnych)</t>
    </r>
  </si>
  <si>
    <r>
      <rPr>
        <b/>
        <sz val="12"/>
        <rFont val="Times New Roman"/>
        <charset val="134"/>
      </rPr>
      <t>f) zakup usług zdrowotnych</t>
    </r>
    <r>
      <rPr>
        <sz val="12"/>
        <rFont val="Times New Roman"/>
        <charset val="134"/>
      </rPr>
      <t xml:space="preserve"> (badania pracownicze)</t>
    </r>
  </si>
  <si>
    <t>g) zakup usług pozostałych:</t>
  </si>
  <si>
    <t>opłata za wywóz nieczystości stałych i płynnych</t>
  </si>
  <si>
    <t>opłaty bankowe i pocztowe</t>
  </si>
  <si>
    <t>opłata za dzierżawę kserokopiarki i opłata za wykonanie kopii</t>
  </si>
  <si>
    <r>
      <rPr>
        <sz val="12"/>
        <rFont val="Times New Roman"/>
        <charset val="134"/>
      </rPr>
      <t xml:space="preserve">przeglądy </t>
    </r>
    <r>
      <rPr>
        <i/>
        <sz val="11"/>
        <rFont val="Times New Roman"/>
        <charset val="134"/>
      </rPr>
      <t>(przewodów kominowych, instalacji gazowej, elektrycznej i przegląd p.poż, dozór techniczny budynków, ekspertyza techniczna)</t>
    </r>
  </si>
  <si>
    <t>opłaty za transport</t>
  </si>
  <si>
    <t>przegląd i konserwacja sprzętu komputerowego T.W.</t>
  </si>
  <si>
    <t>opłata za monitoring i konserwację systemu alarmowego</t>
  </si>
  <si>
    <t>usługi BHP</t>
  </si>
  <si>
    <t>usługi deratyzacyjne</t>
  </si>
  <si>
    <r>
      <rPr>
        <sz val="12"/>
        <rFont val="Times New Roman"/>
        <charset val="134"/>
      </rPr>
      <t xml:space="preserve">aktualizacja programów komp. </t>
    </r>
    <r>
      <rPr>
        <i/>
        <sz val="11"/>
        <rFont val="Times New Roman"/>
        <charset val="134"/>
      </rPr>
      <t>(Vat, hostovita, VULCAN)</t>
    </r>
  </si>
  <si>
    <t>przewóz uczniów na zawody sportowe</t>
  </si>
  <si>
    <t>opłata rodo</t>
  </si>
  <si>
    <t xml:space="preserve">h) opłaty z tytułu zakupu usług telekomunikacyjnych </t>
  </si>
  <si>
    <t>i) podróże służbowe:</t>
  </si>
  <si>
    <t>j) różne ubezpieczenia rzeczowe:</t>
  </si>
  <si>
    <t>ubezpieczenie mienia</t>
  </si>
  <si>
    <t>k) szkolenia pracowników</t>
  </si>
  <si>
    <t xml:space="preserve">l) składki PPK pracodawcy - 1,5% </t>
  </si>
  <si>
    <t xml:space="preserve">ł) wydatki inwestycyjne </t>
  </si>
  <si>
    <t>wykonanie ogrodzenia</t>
  </si>
  <si>
    <r>
      <rPr>
        <b/>
        <sz val="12"/>
        <rFont val="Times New Roman"/>
        <charset val="134"/>
      </rPr>
      <t xml:space="preserve">m) zakupy inwestycyjne </t>
    </r>
    <r>
      <rPr>
        <i/>
        <sz val="11"/>
        <rFont val="Times New Roman"/>
        <charset val="134"/>
      </rPr>
      <t>traktorek</t>
    </r>
  </si>
  <si>
    <t xml:space="preserve">  WYDATKI  BIEŻĄCE SZKÓŁ:</t>
  </si>
  <si>
    <t xml:space="preserve">  WYDATKI  MAJĄTKOWE  SZKÓŁ (ł+m)</t>
  </si>
  <si>
    <t>OGÓŁEM  WYDATKI  80101:</t>
  </si>
  <si>
    <t>ODDZIAŁY  PRZEDSZKOLNE  W  SZKOŁACH  PODSTAWOWYCH  - 80103:</t>
  </si>
  <si>
    <t xml:space="preserve">Liczba oddziałów  </t>
  </si>
  <si>
    <t xml:space="preserve">Liczba dzieci  </t>
  </si>
  <si>
    <t>Przeciętna liczba zatrudnionych</t>
  </si>
  <si>
    <t>kontraktowy</t>
  </si>
  <si>
    <t>b) pracownicy obsługi</t>
  </si>
  <si>
    <r>
      <rPr>
        <b/>
        <sz val="12"/>
        <rFont val="Times New Roman"/>
        <charset val="134"/>
      </rPr>
      <t xml:space="preserve">I. WYNAGRODZENIA </t>
    </r>
    <r>
      <rPr>
        <sz val="12"/>
        <rFont val="Times New Roman"/>
        <charset val="134"/>
      </rPr>
      <t>(poz. 1+2)</t>
    </r>
  </si>
  <si>
    <t>1. Wynagrodzenia osobowe: (a+b)</t>
  </si>
  <si>
    <t>dodatek za wychowawstwo</t>
  </si>
  <si>
    <t>Koszt  miesięczny</t>
  </si>
  <si>
    <t>Koszt roczny</t>
  </si>
  <si>
    <t>Ogółem  nauczyciele</t>
  </si>
  <si>
    <t>Ogółem obsługa:</t>
  </si>
  <si>
    <t>2.Dodatkowe  wynagrodzenie  roczne: (8,5% wynagrodzeń osobowych za 2021r)</t>
  </si>
  <si>
    <t>a) nauczyciele</t>
  </si>
  <si>
    <t>3. Składki na ubezpieczenia społeczne: ( od wynagrodzeń i dodatków socjalnych)</t>
  </si>
  <si>
    <t>a) dodatek wiejski ( 10% wynagrodzenia zasadniczego):</t>
  </si>
  <si>
    <t>nauczyciel dyplomowany</t>
  </si>
  <si>
    <t>nauczyciel mianowany</t>
  </si>
  <si>
    <t>nauczyciel kontraktowy</t>
  </si>
  <si>
    <t>6. Odpis na ZFŚS : ( poz. a+b)</t>
  </si>
  <si>
    <t xml:space="preserve">a) nauczyciele </t>
  </si>
  <si>
    <t>b) obsługa</t>
  </si>
  <si>
    <t xml:space="preserve">7. Wydatki rzeczowe na działalność bieżącą jednostki: </t>
  </si>
  <si>
    <t>a) Zakup materiałów i wyposażenia</t>
  </si>
  <si>
    <t>środki czystości</t>
  </si>
  <si>
    <t>zakup materiałów i wyposażenia</t>
  </si>
  <si>
    <t>b) Zakup pomocy dydaktycznych:</t>
  </si>
  <si>
    <t>pomoce dydaktyczne, zabawki</t>
  </si>
  <si>
    <t>c) Zakup usług pozostałych:</t>
  </si>
  <si>
    <t xml:space="preserve">d) Składki PPK pracodawcy </t>
  </si>
  <si>
    <t>OGÓŁEM   80103:</t>
  </si>
  <si>
    <t>P R Z E D S Z K O L E  - 80104</t>
  </si>
  <si>
    <t xml:space="preserve">Liczba  oddziałów                            </t>
  </si>
  <si>
    <t xml:space="preserve">Liczba  dzieci                                              </t>
  </si>
  <si>
    <t>Przeciętna  liczba  zatrudnionych  w tym:</t>
  </si>
  <si>
    <t xml:space="preserve">a)    nauczycieli                     </t>
  </si>
  <si>
    <t xml:space="preserve">   dyplomowany                </t>
  </si>
  <si>
    <t xml:space="preserve">    mianowany</t>
  </si>
  <si>
    <t xml:space="preserve">            stażysta</t>
  </si>
  <si>
    <t xml:space="preserve">b) pracownicy   administracji i obsługi     </t>
  </si>
  <si>
    <t xml:space="preserve">  pracownicy obsługi</t>
  </si>
  <si>
    <t xml:space="preserve">  pracownicy administracji</t>
  </si>
  <si>
    <r>
      <rPr>
        <b/>
        <sz val="12"/>
        <color theme="1"/>
        <rFont val="Times New Roman"/>
        <charset val="238"/>
      </rPr>
      <t xml:space="preserve">I.   WYNAGRODZENIA:   </t>
    </r>
    <r>
      <rPr>
        <sz val="12"/>
        <color theme="1"/>
        <rFont val="Times New Roman"/>
        <charset val="238"/>
      </rPr>
      <t>( poz. 1 + 2)</t>
    </r>
    <r>
      <rPr>
        <b/>
        <sz val="12"/>
        <color theme="1"/>
        <rFont val="Times New Roman"/>
        <charset val="238"/>
      </rPr>
      <t xml:space="preserve">                                               </t>
    </r>
  </si>
  <si>
    <t>dodatki funkcyjne (opiekun  stażu, funkcyjny dyr. wychowawstwo)</t>
  </si>
  <si>
    <t>1%  nagród</t>
  </si>
  <si>
    <t>odprawa emerytalna</t>
  </si>
  <si>
    <t>nagrody jubileuszowe</t>
  </si>
  <si>
    <t>b) pracownicy  obsługi    i administracji</t>
  </si>
  <si>
    <t>Ogółem  obsługa i administracja:</t>
  </si>
  <si>
    <t>2. Dodatkowe  wynagrodzenie  roczne: (8,5% wynagrodzeń osobowych za 2022r.)</t>
  </si>
  <si>
    <r>
      <rPr>
        <b/>
        <sz val="12"/>
        <color theme="1"/>
        <rFont val="Times New Roman"/>
        <charset val="238"/>
      </rPr>
      <t xml:space="preserve">II. POCHODNE  OD  WYNAGRODZEŃ </t>
    </r>
    <r>
      <rPr>
        <sz val="12"/>
        <color theme="1"/>
        <rFont val="Times New Roman"/>
        <charset val="238"/>
      </rPr>
      <t>(od 1 +2+5)</t>
    </r>
  </si>
  <si>
    <t>5. Dodatki socjalne ( poz. a+b)</t>
  </si>
  <si>
    <t>b) odziez robocza i ochronna, okulary</t>
  </si>
  <si>
    <t>6. Odpis na ZFŚS: ( poz. a+b+c+d)</t>
  </si>
  <si>
    <r>
      <rPr>
        <sz val="12"/>
        <color theme="1"/>
        <rFont val="Times New Roman"/>
        <charset val="238"/>
      </rPr>
      <t>a) nauczyciele:</t>
    </r>
    <r>
      <rPr>
        <i/>
        <sz val="11"/>
        <color theme="1"/>
        <rFont val="Times New Roman"/>
        <charset val="238"/>
      </rPr>
      <t xml:space="preserve"> 15,18  x3349,73</t>
    </r>
  </si>
  <si>
    <r>
      <rPr>
        <sz val="12"/>
        <color theme="1"/>
        <rFont val="Times New Roman"/>
        <charset val="238"/>
      </rPr>
      <t xml:space="preserve">b) pracownicy administracji i obsługi 14,13 </t>
    </r>
    <r>
      <rPr>
        <i/>
        <sz val="11"/>
        <color theme="1"/>
        <rFont val="Times New Roman"/>
        <charset val="238"/>
      </rPr>
      <t xml:space="preserve"> x1662,57</t>
    </r>
  </si>
  <si>
    <t>c) emeryci obsługa  2x277,16</t>
  </si>
  <si>
    <t xml:space="preserve">7. Wydatki rzeczowe na działalność bieżącą jednostki:               </t>
  </si>
  <si>
    <t>a) wynagrodzenia bezosobowe: umowy zlecenia , umowy o dzieło</t>
  </si>
  <si>
    <t>b) zakup materiałów i wyposażenia:</t>
  </si>
  <si>
    <t xml:space="preserve">środki czystości </t>
  </si>
  <si>
    <t xml:space="preserve">materiały do drobnych napraw </t>
  </si>
  <si>
    <t>artykuły gospodarcze</t>
  </si>
  <si>
    <t>aktualizacja prenumeraty miesięczników</t>
  </si>
  <si>
    <t>wykładzina do 4 sal</t>
  </si>
  <si>
    <t>zakup kosiarki do trawy</t>
  </si>
  <si>
    <r>
      <rPr>
        <sz val="12"/>
        <color theme="1"/>
        <rFont val="Times New Roman"/>
        <charset val="238"/>
      </rPr>
      <t>pomoce dydaktyczne</t>
    </r>
    <r>
      <rPr>
        <i/>
        <sz val="10"/>
        <color theme="1"/>
        <rFont val="Times New Roman"/>
        <charset val="238"/>
      </rPr>
      <t>( bajki, gry, magnetofony)</t>
    </r>
  </si>
  <si>
    <r>
      <rPr>
        <b/>
        <sz val="12"/>
        <rFont val="Times New Roman"/>
        <charset val="238"/>
      </rPr>
      <t>e) zakup usług remontowych</t>
    </r>
    <r>
      <rPr>
        <b/>
        <i/>
        <sz val="10"/>
        <rFont val="Times New Roman"/>
        <charset val="238"/>
      </rPr>
      <t xml:space="preserve"> </t>
    </r>
  </si>
  <si>
    <r>
      <rPr>
        <b/>
        <sz val="12"/>
        <color theme="1"/>
        <rFont val="Times New Roman"/>
        <charset val="238"/>
      </rPr>
      <t>f) zakup usług zdrowotnych:</t>
    </r>
    <r>
      <rPr>
        <b/>
        <sz val="11"/>
        <color theme="1"/>
        <rFont val="Times New Roman"/>
        <charset val="238"/>
      </rPr>
      <t xml:space="preserve"> </t>
    </r>
    <r>
      <rPr>
        <i/>
        <sz val="11"/>
        <color theme="1"/>
        <rFont val="Times New Roman"/>
        <charset val="238"/>
      </rPr>
      <t>(badania pracownicze)</t>
    </r>
  </si>
  <si>
    <r>
      <rPr>
        <sz val="12"/>
        <rFont val="Times New Roman"/>
        <charset val="134"/>
      </rPr>
      <t>przeglądy</t>
    </r>
    <r>
      <rPr>
        <sz val="10"/>
        <rFont val="Times New Roman"/>
        <charset val="134"/>
      </rPr>
      <t xml:space="preserve"> </t>
    </r>
    <r>
      <rPr>
        <i/>
        <sz val="10"/>
        <rFont val="Times New Roman"/>
        <charset val="134"/>
      </rPr>
      <t>(przewodów kominowych, instalacji gazowej, elektrycznej i przegląd p.poż, dozór techniczny budynków, ekspertyza techniczna)</t>
    </r>
  </si>
  <si>
    <t>przegląd i konserwacja sprzętu komputerowego TW</t>
  </si>
  <si>
    <t>konserwacja windy</t>
  </si>
  <si>
    <t xml:space="preserve">usługi BHP, </t>
  </si>
  <si>
    <r>
      <rPr>
        <sz val="12"/>
        <rFont val="Times New Roman"/>
        <charset val="134"/>
      </rPr>
      <t xml:space="preserve">aktualizacja programów komp </t>
    </r>
    <r>
      <rPr>
        <i/>
        <sz val="11"/>
        <rFont val="Times New Roman"/>
        <charset val="134"/>
      </rPr>
      <t>(Vat, hostovita, VULCAN)</t>
    </r>
  </si>
  <si>
    <t>i) podróże służbowe</t>
  </si>
  <si>
    <t>j) różne ubezpieczenia rzeczowe</t>
  </si>
  <si>
    <t>l) składki PPK pracodawcy - 1,5 %</t>
  </si>
  <si>
    <r>
      <rPr>
        <b/>
        <sz val="12"/>
        <rFont val="Times New Roman"/>
        <charset val="134"/>
      </rPr>
      <t>ł) wydatki inwestycyjne (</t>
    </r>
    <r>
      <rPr>
        <b/>
        <i/>
        <sz val="10"/>
        <rFont val="Times New Roman"/>
        <charset val="134"/>
      </rPr>
      <t>plac zabaw, remont łącznika i szatni)</t>
    </r>
  </si>
  <si>
    <r>
      <rPr>
        <b/>
        <sz val="12"/>
        <color theme="1"/>
        <rFont val="Times New Roman"/>
        <charset val="238"/>
      </rPr>
      <t>ł) zakupy inwestycyjne</t>
    </r>
    <r>
      <rPr>
        <i/>
        <sz val="11"/>
        <color theme="1"/>
        <rFont val="Times New Roman"/>
        <charset val="238"/>
      </rPr>
      <t xml:space="preserve"> (odkurzacz piorący)</t>
    </r>
  </si>
  <si>
    <t xml:space="preserve">  WYDATKI  BIEŻĄCE PRZEDSZKOLE:</t>
  </si>
  <si>
    <t xml:space="preserve">  WYDATKI  MAJĄTKOWE</t>
  </si>
  <si>
    <t>OGÓŁEM  WYDATKI  80104:</t>
  </si>
  <si>
    <t>Dowożenie  uczniów  do  szkół - 80113:</t>
  </si>
  <si>
    <t>Zakup  usług  pozostałych:</t>
  </si>
  <si>
    <t xml:space="preserve"> a) dowóz  dzieci  do  szkół  w Gminie Czermin</t>
  </si>
  <si>
    <t xml:space="preserve">zwrot kosztów dojazdu dzieci do szkoły powyżej 3 km </t>
  </si>
  <si>
    <t xml:space="preserve"> Dokształcanie  i  doskonalenie  zawodowe                                                              </t>
  </si>
  <si>
    <t>nauczycieli – 1%  planowanych  wynagrodzeń</t>
  </si>
  <si>
    <t>osobowych  nauczycieli.</t>
  </si>
  <si>
    <t>a) Zakup usług pozostałych ( czesne)</t>
  </si>
  <si>
    <t>b) Podróże służbowe</t>
  </si>
  <si>
    <t>c) Szkolenia pracowników</t>
  </si>
  <si>
    <t>STOŁÓWKI  SZKOLNE  I  PRZEDSZKOLNE  - 80148</t>
  </si>
  <si>
    <t>Wydatki  na  zakup  środków  żywności:</t>
  </si>
  <si>
    <t>Zespół - szkoła podstawowa</t>
  </si>
  <si>
    <t>Zespół - przedszkole</t>
  </si>
  <si>
    <t>Opłata za pobyt dziecka w przedszkolu</t>
  </si>
  <si>
    <t>Oddział przedszkolny w Trzcianie</t>
  </si>
  <si>
    <t>Szkoła Podstawowa  w  Otałęży</t>
  </si>
  <si>
    <t>Oddział przedszkolny w Otałęży</t>
  </si>
  <si>
    <t>Szkoła  Podstawowa  w  Brniu Osuchowskim</t>
  </si>
  <si>
    <t>Realizacja zadań wymagających stosowania specjalnej organizacji nauki i metod pracy dla dzieci w przedszkolach     ( 80149)</t>
  </si>
  <si>
    <t xml:space="preserve">1. Wynagrodzenia osobowe nauczycieli: </t>
  </si>
  <si>
    <t xml:space="preserve">2.Dodatkowe  wynagrodzenie  roczne nauczycieli: </t>
  </si>
  <si>
    <t>II. POCHODNE  OD  WYNAGRODZEŃ ( od 3 +4)</t>
  </si>
  <si>
    <t xml:space="preserve">5.Dodatki socjalne </t>
  </si>
  <si>
    <t>6. Odpis na ZFŚS (0,67x3349,73)</t>
  </si>
  <si>
    <t>7. Wydatki rzeczowe na działalność bieżącą :(od a do c)</t>
  </si>
  <si>
    <t>a) Zakup materiałów i wyposażenia:</t>
  </si>
  <si>
    <t>b) Zakup pomocy dydaktycznych i książek:</t>
  </si>
  <si>
    <t>c) Zakup usług zdrowotnych: ( badania pracownicze)</t>
  </si>
  <si>
    <t>d) Zakup usług pozostałych:</t>
  </si>
  <si>
    <t>e) Szkolenia pracowników</t>
  </si>
  <si>
    <t>c) Składki PPK pracocawcy - 1,5%</t>
  </si>
  <si>
    <t>Realizacja zadań wymagających stosowania specjalnej organizacji nauki i metod pracy dla dzieci w szkołach podstawowych  ( 80150)</t>
  </si>
  <si>
    <t xml:space="preserve">2. Dodatkowe  wynagrodzenie  roczne nauczycieli: </t>
  </si>
  <si>
    <t xml:space="preserve">5. Dodatki socjalne </t>
  </si>
  <si>
    <r>
      <rPr>
        <sz val="12"/>
        <rFont val="Times New Roman"/>
        <charset val="134"/>
      </rPr>
      <t xml:space="preserve">6. Odpis na ZFŚS </t>
    </r>
    <r>
      <rPr>
        <i/>
        <sz val="11"/>
        <rFont val="Times New Roman"/>
        <charset val="134"/>
      </rPr>
      <t>(3,23x3349,73)</t>
    </r>
  </si>
  <si>
    <r>
      <rPr>
        <b/>
        <sz val="12"/>
        <rFont val="Times New Roman"/>
        <charset val="134"/>
      </rPr>
      <t>7. Wydatki rzeczowe na działalność bieżącą</t>
    </r>
    <r>
      <rPr>
        <b/>
        <i/>
        <sz val="12"/>
        <rFont val="Times New Roman"/>
        <charset val="134"/>
      </rPr>
      <t xml:space="preserve"> (od a do j)</t>
    </r>
  </si>
  <si>
    <t>a) Wynagrodzenia bezosobowe: umowy zlecenia , umowy o dzieło</t>
  </si>
  <si>
    <t>e) Składki PPK pracodawcy - 1,5%</t>
  </si>
  <si>
    <t>i) Różne ubezpieczenia rzeczowe:</t>
  </si>
  <si>
    <t>Zapewnienie uczniom prawa do bezpłatnego dostepu do podręczników, materiałów edukacyjnych  -  80153:</t>
  </si>
  <si>
    <t>Zakup pomocy dydaktycznych i książek</t>
  </si>
  <si>
    <t xml:space="preserve">Pozostała  działalność  - 80195:  ( 1+ 2)                                                                                                         </t>
  </si>
  <si>
    <r>
      <rPr>
        <b/>
        <sz val="14"/>
        <rFont val="Times New Roman"/>
        <charset val="134"/>
      </rPr>
      <t xml:space="preserve">1)  </t>
    </r>
    <r>
      <rPr>
        <b/>
        <sz val="12"/>
        <rFont val="Times New Roman"/>
        <charset val="134"/>
      </rPr>
      <t xml:space="preserve">pomoc  zdrowotna  dla  nauczycieli  korzystających                                                                                                                       </t>
    </r>
  </si>
  <si>
    <t xml:space="preserve">    z  opieki  zdrowotnej  0,3%  planowanych </t>
  </si>
  <si>
    <t xml:space="preserve">   wynagrodzeń  osobowych  nauczycieli tj.    6 564 556zł  x 0,3%                  </t>
  </si>
  <si>
    <t xml:space="preserve"> Odpis  na  Zakładowy  Fundusz  Świadczeń Socjalnych                                                                                                             </t>
  </si>
  <si>
    <t xml:space="preserve">  nauczycieli  emerytów</t>
  </si>
  <si>
    <t xml:space="preserve">     Zespół Szkolno - Przedszkolny  -28 emerytów</t>
  </si>
  <si>
    <t xml:space="preserve">     SP  Trzciana    …...  emerytów</t>
  </si>
  <si>
    <t xml:space="preserve">     SP  Otałęż        …....  emerytów</t>
  </si>
  <si>
    <t xml:space="preserve">     SP  Breń Osuchowski   …...  emerytów</t>
  </si>
  <si>
    <t>RAZEM  OŚWIATA  I  WYCHOWANIE: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</si>
</sst>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-415]General"/>
    <numFmt numFmtId="169" formatCode="[$-415]#,##0"/>
  </numFmts>
  <fonts count="38">
    <font>
      <sz val="10"/>
      <name val="Arial CE"/>
      <charset val="238"/>
    </font>
    <font>
      <b/>
      <sz val="14"/>
      <name val="Arial CE"/>
      <charset val="238"/>
    </font>
    <font>
      <b/>
      <sz val="16"/>
      <name val="Times New Roman"/>
      <charset val="238"/>
    </font>
    <font>
      <b/>
      <i/>
      <sz val="14"/>
      <name val="Arial CE"/>
      <charset val="238"/>
    </font>
    <font>
      <b/>
      <sz val="14"/>
      <name val="Times New Roman"/>
      <charset val="134"/>
    </font>
    <font>
      <b/>
      <sz val="14"/>
      <name val="Times New Roman"/>
      <charset val="238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238"/>
    </font>
    <font>
      <sz val="12"/>
      <name val="Times New Roman"/>
      <charset val="238"/>
    </font>
    <font>
      <b/>
      <sz val="13"/>
      <name val="Times New Roman"/>
      <charset val="134"/>
    </font>
    <font>
      <b/>
      <sz val="14"/>
      <color theme="1"/>
      <name val="Times New Roman"/>
      <charset val="238"/>
    </font>
    <font>
      <sz val="12"/>
      <color theme="1"/>
      <name val="Times New Roman"/>
      <charset val="238"/>
    </font>
    <font>
      <b/>
      <sz val="12"/>
      <color theme="1"/>
      <name val="Times New Roman"/>
      <charset val="238"/>
    </font>
    <font>
      <sz val="13"/>
      <color theme="1"/>
      <name val="Times New Roman"/>
      <charset val="238"/>
    </font>
    <font>
      <b/>
      <sz val="13"/>
      <color theme="1"/>
      <name val="Times New Roman"/>
      <charset val="238"/>
    </font>
    <font>
      <b/>
      <i/>
      <sz val="12"/>
      <color theme="1"/>
      <name val="Times New Roman"/>
      <charset val="238"/>
    </font>
    <font>
      <sz val="12"/>
      <name val="Arial CE"/>
      <charset val="238"/>
    </font>
    <font>
      <sz val="11"/>
      <name val="Times New Roman"/>
      <charset val="134"/>
    </font>
    <font>
      <i/>
      <sz val="12"/>
      <name val="Times New Roman"/>
      <charset val="134"/>
    </font>
    <font>
      <b/>
      <sz val="13"/>
      <name val="Times New Roman"/>
      <charset val="238"/>
    </font>
    <font>
      <sz val="12"/>
      <name val="OpenSymbol"/>
      <charset val="2"/>
    </font>
    <font>
      <b/>
      <i/>
      <sz val="16"/>
      <name val="Times New Roman"/>
      <charset val="134"/>
    </font>
    <font>
      <b/>
      <i/>
      <u/>
      <sz val="16"/>
      <name val="Times New Roman"/>
      <charset val="238"/>
    </font>
    <font>
      <sz val="10"/>
      <name val="Times New Roman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i/>
      <sz val="11"/>
      <name val="Times New Roman"/>
      <charset val="134"/>
    </font>
    <font>
      <b/>
      <i/>
      <sz val="12"/>
      <name val="Times New Roman"/>
      <charset val="238"/>
    </font>
    <font>
      <i/>
      <sz val="11"/>
      <name val="Times New Roman"/>
      <charset val="238"/>
    </font>
    <font>
      <i/>
      <sz val="11"/>
      <color theme="1"/>
      <name val="Times New Roman"/>
      <charset val="238"/>
    </font>
    <font>
      <i/>
      <sz val="10"/>
      <color theme="1"/>
      <name val="Times New Roman"/>
      <charset val="238"/>
    </font>
    <font>
      <b/>
      <i/>
      <sz val="10"/>
      <name val="Times New Roman"/>
      <charset val="238"/>
    </font>
    <font>
      <b/>
      <sz val="11"/>
      <color theme="1"/>
      <name val="Times New Roman"/>
      <charset val="238"/>
    </font>
    <font>
      <sz val="10"/>
      <name val="Times New Roman"/>
      <charset val="134"/>
    </font>
    <font>
      <i/>
      <sz val="10"/>
      <name val="Times New Roman"/>
      <charset val="134"/>
    </font>
    <font>
      <b/>
      <i/>
      <sz val="10"/>
      <name val="Times New Roman"/>
      <charset val="134"/>
    </font>
    <font>
      <b/>
      <i/>
      <sz val="12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7" fontId="26" fillId="0" borderId="0"/>
  </cellStyleXfs>
  <cellXfs count="8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6" fillId="0" borderId="0" xfId="0" applyFont="1"/>
    <xf numFmtId="4" fontId="8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/>
    <xf numFmtId="3" fontId="0" fillId="0" borderId="0" xfId="0" applyNumberForma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0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11" fillId="0" borderId="0" xfId="1" applyNumberFormat="1" applyFont="1"/>
    <xf numFmtId="0" fontId="11" fillId="0" borderId="0" xfId="1" applyNumberFormat="1" applyFont="1" applyAlignment="1">
      <alignment horizontal="right"/>
    </xf>
    <xf numFmtId="0" fontId="12" fillId="0" borderId="0" xfId="1" applyNumberFormat="1" applyFont="1" applyAlignment="1">
      <alignment horizontal="right"/>
    </xf>
    <xf numFmtId="167" fontId="11" fillId="2" borderId="0" xfId="1" applyFont="1" applyFill="1"/>
    <xf numFmtId="0" fontId="13" fillId="2" borderId="0" xfId="1" applyNumberFormat="1" applyFont="1" applyFill="1" applyAlignment="1">
      <alignment horizontal="right"/>
    </xf>
    <xf numFmtId="167" fontId="12" fillId="0" borderId="0" xfId="1" applyFont="1"/>
    <xf numFmtId="0" fontId="13" fillId="0" borderId="0" xfId="1" applyNumberFormat="1" applyFont="1" applyAlignment="1">
      <alignment horizontal="right"/>
    </xf>
    <xf numFmtId="167" fontId="12" fillId="0" borderId="0" xfId="1" applyFont="1" applyAlignment="1">
      <alignment horizontal="left" indent="2"/>
    </xf>
    <xf numFmtId="167" fontId="12" fillId="0" borderId="0" xfId="1" applyFont="1" applyAlignment="1">
      <alignment horizontal="left" indent="3"/>
    </xf>
    <xf numFmtId="167" fontId="13" fillId="0" borderId="0" xfId="1" applyFont="1"/>
    <xf numFmtId="0" fontId="12" fillId="0" borderId="0" xfId="1" applyNumberFormat="1" applyFont="1"/>
    <xf numFmtId="0" fontId="13" fillId="0" borderId="0" xfId="1" applyNumberFormat="1" applyFont="1"/>
    <xf numFmtId="0" fontId="14" fillId="0" borderId="0" xfId="1" applyNumberFormat="1" applyFont="1"/>
    <xf numFmtId="167" fontId="15" fillId="0" borderId="0" xfId="1" applyFont="1"/>
    <xf numFmtId="0" fontId="15" fillId="0" borderId="0" xfId="1" applyNumberFormat="1" applyFont="1"/>
    <xf numFmtId="167" fontId="14" fillId="0" borderId="0" xfId="1" applyFont="1"/>
    <xf numFmtId="167" fontId="13" fillId="0" borderId="0" xfId="1" applyFont="1" applyAlignment="1">
      <alignment wrapText="1"/>
    </xf>
    <xf numFmtId="167" fontId="12" fillId="0" borderId="0" xfId="1" applyFont="1" applyAlignment="1">
      <alignment wrapText="1"/>
    </xf>
    <xf numFmtId="167" fontId="13" fillId="0" borderId="0" xfId="1" applyFont="1" applyAlignment="1">
      <alignment vertical="center"/>
    </xf>
    <xf numFmtId="0" fontId="12" fillId="0" borderId="0" xfId="1" applyNumberFormat="1" applyFont="1" applyAlignment="1">
      <alignment vertical="center"/>
    </xf>
    <xf numFmtId="167" fontId="16" fillId="0" borderId="0" xfId="1" applyFont="1" applyAlignment="1">
      <alignment vertical="center"/>
    </xf>
    <xf numFmtId="167" fontId="15" fillId="0" borderId="0" xfId="1" applyFont="1" applyAlignment="1">
      <alignment vertical="center" wrapText="1"/>
    </xf>
    <xf numFmtId="169" fontId="0" fillId="0" borderId="0" xfId="0" applyNumberFormat="1"/>
    <xf numFmtId="167" fontId="11" fillId="0" borderId="0" xfId="1" applyFont="1"/>
    <xf numFmtId="0" fontId="5" fillId="2" borderId="0" xfId="0" applyFont="1" applyFill="1"/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2" borderId="0" xfId="0" applyFont="1" applyFill="1"/>
    <xf numFmtId="0" fontId="8" fillId="2" borderId="0" xfId="0" applyFont="1" applyFill="1"/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8" fillId="3" borderId="0" xfId="0" applyFont="1" applyFill="1" applyAlignment="1">
      <alignment wrapText="1"/>
    </xf>
    <xf numFmtId="0" fontId="5" fillId="3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0" fontId="20" fillId="3" borderId="0" xfId="0" applyFont="1" applyFill="1" applyAlignment="1">
      <alignment wrapText="1"/>
    </xf>
    <xf numFmtId="0" fontId="5" fillId="3" borderId="0" xfId="0" applyFont="1" applyFill="1"/>
    <xf numFmtId="0" fontId="8" fillId="0" borderId="1" xfId="0" applyFont="1" applyBorder="1" applyAlignment="1">
      <alignment wrapText="1"/>
    </xf>
    <xf numFmtId="0" fontId="10" fillId="3" borderId="0" xfId="0" applyFont="1" applyFill="1" applyAlignment="1">
      <alignment horizontal="left"/>
    </xf>
    <xf numFmtId="0" fontId="8" fillId="3" borderId="0" xfId="0" applyFont="1" applyFill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0" borderId="0" xfId="0" applyFont="1"/>
    <xf numFmtId="0" fontId="22" fillId="2" borderId="0" xfId="0" applyFont="1" applyFill="1"/>
    <xf numFmtId="0" fontId="23" fillId="2" borderId="0" xfId="0" applyFont="1" applyFill="1"/>
    <xf numFmtId="0" fontId="24" fillId="0" borderId="0" xfId="0" applyFont="1"/>
    <xf numFmtId="3" fontId="2" fillId="0" borderId="0" xfId="0" applyNumberFormat="1" applyFont="1"/>
    <xf numFmtId="3" fontId="8" fillId="0" borderId="0" xfId="0" applyNumberFormat="1" applyFont="1"/>
    <xf numFmtId="3" fontId="9" fillId="0" borderId="0" xfId="0" applyNumberFormat="1" applyFont="1" applyAlignment="1">
      <alignment vertical="center" wrapText="1"/>
    </xf>
    <xf numFmtId="3" fontId="9" fillId="0" borderId="0" xfId="0" applyNumberFormat="1" applyFont="1"/>
    <xf numFmtId="3" fontId="8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wrapText="1"/>
    </xf>
    <xf numFmtId="3" fontId="5" fillId="0" borderId="0" xfId="0" applyNumberFormat="1" applyFont="1"/>
    <xf numFmtId="3" fontId="7" fillId="0" borderId="0" xfId="0" applyNumberFormat="1" applyFont="1"/>
    <xf numFmtId="3" fontId="25" fillId="0" borderId="0" xfId="0" applyNumberFormat="1" applyFont="1"/>
    <xf numFmtId="0" fontId="0" fillId="0" borderId="0" xfId="0" applyAlignment="1">
      <alignment horizontal="center"/>
    </xf>
  </cellXfs>
  <cellStyles count="2">
    <cellStyle name="Excel Built-in Normal" xfId="1" xr:uid="{00000000-0005-0000-0000-00001F000000}"/>
    <cellStyle name="Normalny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7"/>
  <sheetViews>
    <sheetView tabSelected="1" workbookViewId="0">
      <selection activeCell="B5" sqref="B5"/>
    </sheetView>
  </sheetViews>
  <sheetFormatPr defaultColWidth="9" defaultRowHeight="12.75"/>
  <cols>
    <col min="1" max="1" width="67.140625" customWidth="1"/>
    <col min="2" max="2" width="20" customWidth="1"/>
    <col min="3" max="3" width="0.140625" customWidth="1"/>
    <col min="4" max="4" width="12.28515625" customWidth="1"/>
    <col min="9" max="9" width="13.7109375" customWidth="1"/>
  </cols>
  <sheetData>
    <row r="1" spans="1:3" ht="18">
      <c r="A1" s="1" t="s">
        <v>0</v>
      </c>
      <c r="B1" s="2"/>
      <c r="C1" s="2"/>
    </row>
    <row r="2" spans="1:3" ht="9.75" customHeight="1">
      <c r="A2" s="1"/>
      <c r="B2" s="2"/>
      <c r="C2" s="2"/>
    </row>
    <row r="3" spans="1:3" ht="20.25">
      <c r="A3" s="3" t="s">
        <v>1</v>
      </c>
      <c r="B3" s="4">
        <f>B446</f>
        <v>8873201</v>
      </c>
      <c r="C3" s="2"/>
    </row>
    <row r="4" spans="1:3" ht="18.75">
      <c r="A4" s="5" t="s">
        <v>2</v>
      </c>
      <c r="B4" s="5">
        <v>8873201</v>
      </c>
    </row>
    <row r="5" spans="1:3" ht="18.75">
      <c r="A5" s="5" t="s">
        <v>3</v>
      </c>
      <c r="B5" s="6">
        <f>B158+B356</f>
        <v>0</v>
      </c>
    </row>
    <row r="6" spans="1:3" ht="9.9499999999999993" customHeight="1">
      <c r="A6" s="1"/>
      <c r="B6" s="7"/>
    </row>
    <row r="7" spans="1:3" ht="14.1" customHeight="1">
      <c r="A7" s="8" t="s">
        <v>4</v>
      </c>
      <c r="B7" s="9"/>
    </row>
    <row r="8" spans="1:3" ht="15.75">
      <c r="A8" s="10" t="s">
        <v>5</v>
      </c>
      <c r="B8" s="10">
        <v>16</v>
      </c>
    </row>
    <row r="9" spans="1:3" ht="15.75">
      <c r="A9" s="10" t="s">
        <v>6</v>
      </c>
      <c r="B9" s="10">
        <v>17</v>
      </c>
    </row>
    <row r="10" spans="1:3" ht="15.75">
      <c r="A10" s="10" t="s">
        <v>7</v>
      </c>
      <c r="B10" s="10">
        <v>370</v>
      </c>
    </row>
    <row r="11" spans="1:3" ht="15.75">
      <c r="A11" s="10" t="s">
        <v>8</v>
      </c>
      <c r="B11" s="11">
        <f>SUM(B12,B17,B18,B19)</f>
        <v>51.02</v>
      </c>
    </row>
    <row r="12" spans="1:3" ht="15.75">
      <c r="A12" s="10" t="s">
        <v>9</v>
      </c>
      <c r="B12" s="12">
        <f>SUM(B16,B15,B14,B13)</f>
        <v>37.770000000000003</v>
      </c>
    </row>
    <row r="13" spans="1:3" ht="15.75">
      <c r="A13" s="10" t="s">
        <v>10</v>
      </c>
      <c r="B13" s="10">
        <v>24.28</v>
      </c>
    </row>
    <row r="14" spans="1:3" ht="15.75">
      <c r="A14" s="10" t="s">
        <v>11</v>
      </c>
      <c r="B14" s="10">
        <v>5.1100000000000003</v>
      </c>
    </row>
    <row r="15" spans="1:3" ht="15.75">
      <c r="A15" s="10" t="s">
        <v>12</v>
      </c>
      <c r="B15" s="10">
        <v>8.3800000000000008</v>
      </c>
    </row>
    <row r="16" spans="1:3" ht="15.75" hidden="1">
      <c r="A16" s="10"/>
      <c r="B16" s="10"/>
    </row>
    <row r="17" spans="1:6" ht="15.75">
      <c r="A17" s="10" t="s">
        <v>13</v>
      </c>
      <c r="B17" s="13">
        <v>2</v>
      </c>
      <c r="D17" s="87"/>
      <c r="E17" s="87"/>
      <c r="F17" s="87"/>
    </row>
    <row r="18" spans="1:6" ht="15.75" hidden="1">
      <c r="A18" s="10"/>
      <c r="B18" s="13"/>
      <c r="D18" s="14"/>
      <c r="E18" s="14"/>
      <c r="F18" s="14"/>
    </row>
    <row r="19" spans="1:6" ht="15.75">
      <c r="A19" s="10" t="s">
        <v>14</v>
      </c>
      <c r="B19" s="13">
        <v>11.25</v>
      </c>
    </row>
    <row r="20" spans="1:6" ht="11.1" customHeight="1">
      <c r="A20" s="10"/>
      <c r="B20" s="7"/>
    </row>
    <row r="21" spans="1:6" ht="15.75">
      <c r="A21" s="15" t="s">
        <v>15</v>
      </c>
      <c r="B21" s="12">
        <f>SUM(B23,B71)</f>
        <v>3549720</v>
      </c>
    </row>
    <row r="22" spans="1:6" ht="8.1" customHeight="1">
      <c r="A22" s="15"/>
      <c r="B22" s="10"/>
    </row>
    <row r="23" spans="1:6" ht="15.75">
      <c r="A23" s="15" t="s">
        <v>16</v>
      </c>
      <c r="B23" s="12">
        <f>SUM(B37,B69)</f>
        <v>3313636</v>
      </c>
    </row>
    <row r="24" spans="1:6" ht="15.75">
      <c r="A24" s="15" t="s">
        <v>17</v>
      </c>
      <c r="B24" s="10"/>
    </row>
    <row r="25" spans="1:6" ht="15.75">
      <c r="A25" s="10" t="s">
        <v>18</v>
      </c>
      <c r="B25" s="10">
        <v>145255</v>
      </c>
    </row>
    <row r="26" spans="1:6" ht="15.75">
      <c r="A26" s="10" t="s">
        <v>19</v>
      </c>
      <c r="B26" s="10">
        <v>25550</v>
      </c>
    </row>
    <row r="27" spans="1:6" ht="15.75">
      <c r="A27" s="10" t="s">
        <v>20</v>
      </c>
      <c r="B27" s="16">
        <v>9380</v>
      </c>
      <c r="D27" s="17"/>
    </row>
    <row r="28" spans="1:6" ht="15.75">
      <c r="A28" s="10" t="s">
        <v>21</v>
      </c>
      <c r="B28" s="16">
        <v>14583</v>
      </c>
    </row>
    <row r="29" spans="1:6" ht="15.75" hidden="1">
      <c r="A29" s="10" t="s">
        <v>22</v>
      </c>
      <c r="B29" s="16"/>
    </row>
    <row r="30" spans="1:6" ht="15.75" hidden="1">
      <c r="A30" s="10" t="s">
        <v>23</v>
      </c>
      <c r="B30" s="10">
        <v>0</v>
      </c>
    </row>
    <row r="31" spans="1:6" ht="15.75">
      <c r="A31" s="15" t="s">
        <v>24</v>
      </c>
      <c r="B31" s="12">
        <f>SUM(B25:B30)</f>
        <v>194768</v>
      </c>
    </row>
    <row r="32" spans="1:6" ht="15.75">
      <c r="A32" s="15" t="s">
        <v>25</v>
      </c>
      <c r="B32" s="12">
        <f>B31*12</f>
        <v>2337216</v>
      </c>
    </row>
    <row r="33" spans="1:2" ht="15.75">
      <c r="A33" s="10" t="s">
        <v>26</v>
      </c>
      <c r="B33" s="16">
        <v>25280</v>
      </c>
    </row>
    <row r="34" spans="1:2" ht="15.75">
      <c r="A34" s="10" t="s">
        <v>27</v>
      </c>
      <c r="B34" s="16">
        <v>81177</v>
      </c>
    </row>
    <row r="35" spans="1:2" ht="15.75" customHeight="1">
      <c r="A35" s="10" t="s">
        <v>28</v>
      </c>
      <c r="B35" s="16">
        <v>32846</v>
      </c>
    </row>
    <row r="36" spans="1:2" ht="15.75">
      <c r="A36" s="10" t="s">
        <v>29</v>
      </c>
      <c r="B36" s="16">
        <v>76440</v>
      </c>
    </row>
    <row r="37" spans="1:2" ht="15.75">
      <c r="A37" s="15" t="s">
        <v>30</v>
      </c>
      <c r="B37" s="12">
        <f>SUM(B32:B36)</f>
        <v>2552959</v>
      </c>
    </row>
    <row r="38" spans="1:2" ht="8.25" customHeight="1">
      <c r="A38" s="15"/>
      <c r="B38" s="15"/>
    </row>
    <row r="39" spans="1:2" ht="15.75">
      <c r="A39" s="15" t="s">
        <v>31</v>
      </c>
      <c r="B39" s="15"/>
    </row>
    <row r="40" spans="1:2" ht="15.75">
      <c r="A40" s="10" t="s">
        <v>18</v>
      </c>
      <c r="B40" s="16">
        <v>7580</v>
      </c>
    </row>
    <row r="41" spans="1:2" ht="15.75">
      <c r="A41" s="10" t="s">
        <v>19</v>
      </c>
      <c r="B41" s="10">
        <v>1516</v>
      </c>
    </row>
    <row r="42" spans="1:2" ht="15.75">
      <c r="A42" s="15" t="s">
        <v>24</v>
      </c>
      <c r="B42" s="12">
        <f>SUM(B40:B41)</f>
        <v>9096</v>
      </c>
    </row>
    <row r="43" spans="1:2" ht="15.75">
      <c r="A43" s="15" t="s">
        <v>25</v>
      </c>
      <c r="B43" s="12">
        <f>B42*12</f>
        <v>109152</v>
      </c>
    </row>
    <row r="44" spans="1:2" ht="15.75" hidden="1">
      <c r="A44" s="16" t="s">
        <v>32</v>
      </c>
      <c r="B44" s="16">
        <v>0</v>
      </c>
    </row>
    <row r="45" spans="1:2" ht="15.75" hidden="1">
      <c r="A45" s="10" t="s">
        <v>28</v>
      </c>
      <c r="B45" s="16"/>
    </row>
    <row r="46" spans="1:2" ht="15.75">
      <c r="A46" s="10" t="s">
        <v>26</v>
      </c>
      <c r="B46" s="16">
        <v>1091</v>
      </c>
    </row>
    <row r="47" spans="1:2" ht="15.75">
      <c r="A47" s="15" t="s">
        <v>33</v>
      </c>
      <c r="B47" s="12">
        <f>SUM(B43:B46)</f>
        <v>110243</v>
      </c>
    </row>
    <row r="48" spans="1:2" ht="8.25" customHeight="1">
      <c r="A48" s="15"/>
      <c r="B48" s="15"/>
    </row>
    <row r="49" spans="1:2" ht="15.75">
      <c r="A49" s="15" t="s">
        <v>34</v>
      </c>
      <c r="B49" s="15"/>
    </row>
    <row r="50" spans="1:2" ht="15.75">
      <c r="A50" s="10" t="s">
        <v>18</v>
      </c>
      <c r="B50" s="10">
        <v>40448</v>
      </c>
    </row>
    <row r="51" spans="1:2" ht="16.5" customHeight="1">
      <c r="A51" s="10" t="s">
        <v>19</v>
      </c>
      <c r="B51" s="10">
        <v>7697</v>
      </c>
    </row>
    <row r="52" spans="1:2" ht="15.75">
      <c r="A52" s="15" t="s">
        <v>24</v>
      </c>
      <c r="B52" s="12">
        <f>SUM(B50:B51)</f>
        <v>48145</v>
      </c>
    </row>
    <row r="53" spans="1:2" ht="15.75">
      <c r="A53" s="15" t="s">
        <v>25</v>
      </c>
      <c r="B53" s="12">
        <f>B52*12</f>
        <v>577740</v>
      </c>
    </row>
    <row r="54" spans="1:2" ht="15.75">
      <c r="A54" s="16" t="s">
        <v>35</v>
      </c>
      <c r="B54" s="16">
        <v>6440</v>
      </c>
    </row>
    <row r="55" spans="1:2" ht="15.75" customHeight="1">
      <c r="A55" s="16" t="s">
        <v>36</v>
      </c>
      <c r="B55" s="16">
        <v>53690</v>
      </c>
    </row>
    <row r="56" spans="1:2" ht="15.75" hidden="1">
      <c r="A56" s="16"/>
      <c r="B56" s="16"/>
    </row>
    <row r="57" spans="1:2" ht="16.5" customHeight="1">
      <c r="A57" s="10" t="s">
        <v>28</v>
      </c>
      <c r="B57" s="16">
        <v>12564</v>
      </c>
    </row>
    <row r="58" spans="1:2" ht="15.75">
      <c r="A58" s="15" t="s">
        <v>37</v>
      </c>
      <c r="B58" s="12">
        <f>SUM(B53:B57)</f>
        <v>650434</v>
      </c>
    </row>
    <row r="59" spans="1:2" ht="3" customHeight="1">
      <c r="A59" s="15"/>
      <c r="B59" s="15"/>
    </row>
    <row r="60" spans="1:2" ht="15.75" hidden="1">
      <c r="A60" s="15" t="s">
        <v>38</v>
      </c>
      <c r="B60" s="10"/>
    </row>
    <row r="61" spans="1:2" ht="15.75" hidden="1">
      <c r="A61" s="10" t="s">
        <v>39</v>
      </c>
      <c r="B61" s="16"/>
    </row>
    <row r="62" spans="1:2" ht="15.75" hidden="1">
      <c r="A62" s="12" t="s">
        <v>40</v>
      </c>
      <c r="B62" s="12"/>
    </row>
    <row r="63" spans="1:2" ht="15.75" hidden="1">
      <c r="A63" s="16" t="s">
        <v>36</v>
      </c>
      <c r="B63" s="12"/>
    </row>
    <row r="64" spans="1:2" ht="15.75" hidden="1">
      <c r="A64" s="10" t="s">
        <v>28</v>
      </c>
      <c r="B64" s="12"/>
    </row>
    <row r="65" spans="1:2" ht="15.75" hidden="1">
      <c r="A65" s="16" t="s">
        <v>35</v>
      </c>
      <c r="B65" s="16"/>
    </row>
    <row r="66" spans="1:2" ht="15.75" hidden="1">
      <c r="A66" s="15" t="s">
        <v>41</v>
      </c>
      <c r="B66" s="15"/>
    </row>
    <row r="67" spans="1:2" ht="15.75" hidden="1">
      <c r="A67" s="15" t="s">
        <v>42</v>
      </c>
      <c r="B67" s="15"/>
    </row>
    <row r="68" spans="1:2" ht="9.75" customHeight="1">
      <c r="A68" s="15"/>
      <c r="B68" s="15"/>
    </row>
    <row r="69" spans="1:2" ht="15.75">
      <c r="A69" s="15" t="s">
        <v>43</v>
      </c>
      <c r="B69" s="15">
        <f>SUM(B67,B58,B47,B68)</f>
        <v>760677</v>
      </c>
    </row>
    <row r="70" spans="1:2" ht="18" customHeight="1">
      <c r="A70" s="15"/>
      <c r="B70" s="15"/>
    </row>
    <row r="71" spans="1:2" ht="30" customHeight="1">
      <c r="A71" s="18" t="s">
        <v>44</v>
      </c>
      <c r="B71" s="15">
        <f>B72+B73</f>
        <v>236084</v>
      </c>
    </row>
    <row r="72" spans="1:2" ht="18" customHeight="1">
      <c r="A72" s="19" t="s">
        <v>45</v>
      </c>
      <c r="B72" s="10">
        <v>186646</v>
      </c>
    </row>
    <row r="73" spans="1:2" ht="18" customHeight="1">
      <c r="A73" s="19" t="s">
        <v>46</v>
      </c>
      <c r="B73" s="10">
        <v>49438</v>
      </c>
    </row>
    <row r="74" spans="1:2" ht="9.75" customHeight="1">
      <c r="A74" s="18"/>
      <c r="B74" s="15"/>
    </row>
    <row r="75" spans="1:2" ht="15.75">
      <c r="A75" s="15" t="s">
        <v>47</v>
      </c>
      <c r="B75" s="15">
        <f>SUM(B77,B76)</f>
        <v>697934</v>
      </c>
    </row>
    <row r="76" spans="1:2" ht="18.95" customHeight="1">
      <c r="A76" s="18" t="s">
        <v>48</v>
      </c>
      <c r="B76" s="15">
        <v>610870</v>
      </c>
    </row>
    <row r="77" spans="1:2" ht="20.100000000000001" customHeight="1">
      <c r="A77" s="18" t="s">
        <v>49</v>
      </c>
      <c r="B77" s="15">
        <v>87064</v>
      </c>
    </row>
    <row r="78" spans="1:2" ht="10.5" customHeight="1">
      <c r="A78" s="18"/>
      <c r="B78" s="15"/>
    </row>
    <row r="79" spans="1:2" ht="24.95" customHeight="1">
      <c r="A79" s="15" t="s">
        <v>50</v>
      </c>
      <c r="B79" s="12">
        <f>SUM(B81,B86,B90)</f>
        <v>811986</v>
      </c>
    </row>
    <row r="80" spans="1:2" ht="9" customHeight="1">
      <c r="A80" s="15"/>
      <c r="B80" s="10"/>
    </row>
    <row r="81" spans="1:2" ht="15.75">
      <c r="A81" s="15" t="s">
        <v>51</v>
      </c>
      <c r="B81" s="12">
        <f>SUM(B82,B84)</f>
        <v>188000</v>
      </c>
    </row>
    <row r="82" spans="1:2" ht="20.100000000000001" customHeight="1">
      <c r="A82" s="10" t="s">
        <v>52</v>
      </c>
      <c r="B82" s="16">
        <v>184200</v>
      </c>
    </row>
    <row r="83" spans="1:2" ht="15.95" hidden="1" customHeight="1">
      <c r="A83" s="10"/>
      <c r="B83" s="16"/>
    </row>
    <row r="84" spans="1:2" ht="16.5" customHeight="1">
      <c r="A84" s="16" t="s">
        <v>53</v>
      </c>
      <c r="B84" s="16">
        <v>3800</v>
      </c>
    </row>
    <row r="85" spans="1:2" ht="11.25" hidden="1" customHeight="1">
      <c r="A85" s="10"/>
      <c r="B85" s="10"/>
    </row>
    <row r="86" spans="1:2" ht="15.75">
      <c r="A86" s="15" t="s">
        <v>54</v>
      </c>
      <c r="B86" s="12">
        <f>SUM(B89,B88,B87)</f>
        <v>140686</v>
      </c>
    </row>
    <row r="87" spans="1:2" ht="15.75">
      <c r="A87" s="19" t="s">
        <v>55</v>
      </c>
      <c r="B87" s="16">
        <v>115331</v>
      </c>
    </row>
    <row r="88" spans="1:2" ht="15.75">
      <c r="A88" s="19" t="s">
        <v>56</v>
      </c>
      <c r="B88" s="16">
        <v>22029</v>
      </c>
    </row>
    <row r="89" spans="1:2" ht="15.75">
      <c r="A89" s="10" t="s">
        <v>57</v>
      </c>
      <c r="B89" s="16">
        <v>3326</v>
      </c>
    </row>
    <row r="90" spans="1:2" ht="35.1" customHeight="1">
      <c r="A90" s="18" t="s">
        <v>58</v>
      </c>
      <c r="B90" s="12">
        <f>SUM(B91,B92,B112,B114,B119,B121,B123,B140,B142,B144,B147,B149)</f>
        <v>483300</v>
      </c>
    </row>
    <row r="91" spans="1:2" ht="20.100000000000001" customHeight="1">
      <c r="A91" s="18" t="s">
        <v>59</v>
      </c>
      <c r="B91" s="12">
        <v>2000</v>
      </c>
    </row>
    <row r="92" spans="1:2" ht="18.95" customHeight="1">
      <c r="A92" s="18" t="s">
        <v>60</v>
      </c>
      <c r="B92" s="12">
        <f>SUM(B93:B110)</f>
        <v>40500</v>
      </c>
    </row>
    <row r="93" spans="1:2" ht="15.75" hidden="1">
      <c r="A93" s="19"/>
      <c r="B93" s="10"/>
    </row>
    <row r="94" spans="1:2" ht="6" hidden="1" customHeight="1">
      <c r="A94" s="19"/>
      <c r="B94" s="10"/>
    </row>
    <row r="95" spans="1:2" ht="15.75">
      <c r="A95" s="19" t="s">
        <v>61</v>
      </c>
      <c r="B95" s="10">
        <v>14000</v>
      </c>
    </row>
    <row r="96" spans="1:2" ht="15.75" hidden="1">
      <c r="A96" s="19" t="s">
        <v>62</v>
      </c>
      <c r="B96" s="10">
        <v>0</v>
      </c>
    </row>
    <row r="97" spans="1:2" ht="15.75" hidden="1">
      <c r="A97" s="19"/>
      <c r="B97" s="10"/>
    </row>
    <row r="98" spans="1:2" ht="15.75">
      <c r="A98" s="10" t="s">
        <v>63</v>
      </c>
      <c r="B98" s="10">
        <v>8000</v>
      </c>
    </row>
    <row r="99" spans="1:2" ht="15.75">
      <c r="A99" s="19" t="s">
        <v>64</v>
      </c>
      <c r="B99" s="10">
        <v>6500</v>
      </c>
    </row>
    <row r="100" spans="1:2" ht="15" customHeight="1">
      <c r="A100" s="19" t="s">
        <v>65</v>
      </c>
      <c r="B100" s="10">
        <v>4000</v>
      </c>
    </row>
    <row r="101" spans="1:2" ht="15.75">
      <c r="A101" s="19" t="s">
        <v>66</v>
      </c>
      <c r="B101" s="10">
        <v>3500</v>
      </c>
    </row>
    <row r="102" spans="1:2" ht="15.75">
      <c r="A102" s="19" t="s">
        <v>67</v>
      </c>
      <c r="B102" s="10">
        <v>1000</v>
      </c>
    </row>
    <row r="103" spans="1:2" ht="15.75">
      <c r="A103" s="19" t="s">
        <v>68</v>
      </c>
      <c r="B103" s="10">
        <v>1000</v>
      </c>
    </row>
    <row r="104" spans="1:2" ht="15" customHeight="1">
      <c r="A104" s="19" t="s">
        <v>69</v>
      </c>
      <c r="B104" s="10">
        <v>1000</v>
      </c>
    </row>
    <row r="105" spans="1:2" ht="15.75">
      <c r="A105" s="19" t="s">
        <v>70</v>
      </c>
      <c r="B105" s="10">
        <v>1500</v>
      </c>
    </row>
    <row r="106" spans="1:2" ht="15.75" hidden="1">
      <c r="A106" s="19"/>
      <c r="B106" s="10">
        <v>0</v>
      </c>
    </row>
    <row r="107" spans="1:2" ht="15.75" hidden="1">
      <c r="A107" s="19"/>
      <c r="B107" s="10"/>
    </row>
    <row r="108" spans="1:2" ht="15.75" hidden="1">
      <c r="A108" s="19"/>
      <c r="B108" s="10"/>
    </row>
    <row r="109" spans="1:2" ht="15.75" hidden="1">
      <c r="A109" s="19"/>
      <c r="B109" s="10"/>
    </row>
    <row r="110" spans="1:2" ht="15.75" hidden="1">
      <c r="A110" s="19"/>
      <c r="B110" s="16"/>
    </row>
    <row r="111" spans="1:2" ht="6.95" hidden="1" customHeight="1">
      <c r="A111" s="19"/>
      <c r="B111" s="10"/>
    </row>
    <row r="112" spans="1:2" ht="24" customHeight="1">
      <c r="A112" s="18" t="s">
        <v>71</v>
      </c>
      <c r="B112" s="12">
        <f>B113</f>
        <v>7000</v>
      </c>
    </row>
    <row r="113" spans="1:2" ht="18" customHeight="1">
      <c r="A113" s="19" t="s">
        <v>72</v>
      </c>
      <c r="B113" s="10">
        <v>7000</v>
      </c>
    </row>
    <row r="114" spans="1:2" ht="24" customHeight="1">
      <c r="A114" s="18" t="s">
        <v>73</v>
      </c>
      <c r="B114" s="12">
        <f>SUM(B117,B116,B115)</f>
        <v>290000</v>
      </c>
    </row>
    <row r="115" spans="1:2" ht="15.75">
      <c r="A115" s="19" t="s">
        <v>74</v>
      </c>
      <c r="B115" s="16">
        <v>150000</v>
      </c>
    </row>
    <row r="116" spans="1:2" ht="15.75">
      <c r="A116" s="19" t="s">
        <v>75</v>
      </c>
      <c r="B116" s="10">
        <v>10000</v>
      </c>
    </row>
    <row r="117" spans="1:2" ht="17.25" customHeight="1">
      <c r="A117" s="19" t="s">
        <v>76</v>
      </c>
      <c r="B117" s="10">
        <v>130000</v>
      </c>
    </row>
    <row r="118" spans="1:2" ht="9.75" hidden="1" customHeight="1">
      <c r="A118" s="19"/>
      <c r="B118" s="10"/>
    </row>
    <row r="119" spans="1:2" ht="35.1" customHeight="1">
      <c r="A119" s="20" t="s">
        <v>77</v>
      </c>
      <c r="B119" s="12">
        <v>54000</v>
      </c>
    </row>
    <row r="120" spans="1:2" ht="12.75" customHeight="1">
      <c r="A120" s="20"/>
      <c r="B120" s="12"/>
    </row>
    <row r="121" spans="1:2" ht="15.75">
      <c r="A121" s="18" t="s">
        <v>78</v>
      </c>
      <c r="B121" s="12">
        <v>7000</v>
      </c>
    </row>
    <row r="122" spans="1:2" ht="9" customHeight="1">
      <c r="A122" s="18"/>
      <c r="B122" s="10"/>
    </row>
    <row r="123" spans="1:2" ht="15.75">
      <c r="A123" s="18" t="s">
        <v>79</v>
      </c>
      <c r="B123" s="12">
        <f>SUM(B124:B138)</f>
        <v>68800</v>
      </c>
    </row>
    <row r="124" spans="1:2" ht="15.75">
      <c r="A124" s="19" t="s">
        <v>80</v>
      </c>
      <c r="B124" s="10">
        <v>16000</v>
      </c>
    </row>
    <row r="125" spans="1:2" ht="15.75">
      <c r="A125" s="19" t="s">
        <v>81</v>
      </c>
      <c r="B125" s="10">
        <v>5000</v>
      </c>
    </row>
    <row r="126" spans="1:2" ht="15.75">
      <c r="A126" s="19" t="s">
        <v>82</v>
      </c>
      <c r="B126" s="10">
        <v>6000</v>
      </c>
    </row>
    <row r="127" spans="1:2" ht="30.95" customHeight="1">
      <c r="A127" s="19" t="s">
        <v>83</v>
      </c>
      <c r="B127" s="21">
        <v>15000</v>
      </c>
    </row>
    <row r="128" spans="1:2" ht="15.75">
      <c r="A128" s="19" t="s">
        <v>84</v>
      </c>
      <c r="B128" s="10">
        <v>1500</v>
      </c>
    </row>
    <row r="129" spans="1:2" ht="15.75">
      <c r="A129" s="19" t="s">
        <v>85</v>
      </c>
      <c r="B129" s="10">
        <v>2800</v>
      </c>
    </row>
    <row r="130" spans="1:2" ht="0.95" customHeight="1">
      <c r="A130" s="19"/>
      <c r="B130" s="10"/>
    </row>
    <row r="131" spans="1:2" ht="15.75">
      <c r="A131" s="19" t="s">
        <v>86</v>
      </c>
      <c r="B131" s="10">
        <v>2000</v>
      </c>
    </row>
    <row r="132" spans="1:2" ht="15.75" hidden="1">
      <c r="A132" s="19"/>
      <c r="B132" s="10"/>
    </row>
    <row r="133" spans="1:2" ht="18.95" customHeight="1">
      <c r="A133" s="19" t="s">
        <v>87</v>
      </c>
      <c r="B133" s="16">
        <v>7600</v>
      </c>
    </row>
    <row r="134" spans="1:2" ht="15.75">
      <c r="A134" s="19" t="s">
        <v>88</v>
      </c>
      <c r="B134" s="16">
        <v>1500</v>
      </c>
    </row>
    <row r="135" spans="1:2" ht="15" customHeight="1">
      <c r="A135" s="19" t="s">
        <v>89</v>
      </c>
      <c r="B135" s="16">
        <v>5400</v>
      </c>
    </row>
    <row r="136" spans="1:2" ht="15" customHeight="1">
      <c r="A136" s="19" t="s">
        <v>90</v>
      </c>
      <c r="B136" s="16">
        <v>3000</v>
      </c>
    </row>
    <row r="137" spans="1:2" ht="15.75" hidden="1" customHeight="1">
      <c r="A137" s="19"/>
      <c r="B137" s="16"/>
    </row>
    <row r="138" spans="1:2" ht="15.75" customHeight="1">
      <c r="A138" s="19" t="s">
        <v>91</v>
      </c>
      <c r="B138" s="16">
        <v>3000</v>
      </c>
    </row>
    <row r="139" spans="1:2" ht="11.25" customHeight="1">
      <c r="A139" s="19"/>
      <c r="B139" s="15"/>
    </row>
    <row r="140" spans="1:2" ht="15.75">
      <c r="A140" s="18" t="s">
        <v>92</v>
      </c>
      <c r="B140" s="15">
        <v>3500</v>
      </c>
    </row>
    <row r="141" spans="1:2" ht="8.1" customHeight="1">
      <c r="A141" s="18"/>
      <c r="B141" s="10"/>
    </row>
    <row r="142" spans="1:2" ht="15.75">
      <c r="A142" s="15" t="s">
        <v>93</v>
      </c>
      <c r="B142" s="12">
        <v>1500</v>
      </c>
    </row>
    <row r="143" spans="1:2" ht="9.9499999999999993" customHeight="1">
      <c r="A143" s="10"/>
      <c r="B143" s="10"/>
    </row>
    <row r="144" spans="1:2" ht="15.75">
      <c r="A144" s="15" t="s">
        <v>94</v>
      </c>
      <c r="B144" s="15">
        <f>SUM(B146,B145)</f>
        <v>4000</v>
      </c>
    </row>
    <row r="145" spans="1:2" ht="15.75">
      <c r="A145" s="10" t="s">
        <v>95</v>
      </c>
      <c r="B145" s="16">
        <v>4000</v>
      </c>
    </row>
    <row r="146" spans="1:2" ht="9" customHeight="1">
      <c r="A146" s="10"/>
      <c r="B146" s="16"/>
    </row>
    <row r="147" spans="1:2" ht="16.5" customHeight="1">
      <c r="A147" s="15" t="s">
        <v>96</v>
      </c>
      <c r="B147" s="15">
        <v>3000</v>
      </c>
    </row>
    <row r="148" spans="1:2" ht="9" customHeight="1">
      <c r="A148" s="15"/>
      <c r="B148" s="15"/>
    </row>
    <row r="149" spans="1:2" ht="16.5" customHeight="1">
      <c r="A149" s="15" t="s">
        <v>97</v>
      </c>
      <c r="B149" s="15">
        <v>2000</v>
      </c>
    </row>
    <row r="150" spans="1:2" ht="5.0999999999999996" customHeight="1">
      <c r="A150" s="15"/>
      <c r="B150" s="15"/>
    </row>
    <row r="151" spans="1:2" ht="16.5" hidden="1" customHeight="1">
      <c r="A151" s="15" t="s">
        <v>98</v>
      </c>
      <c r="B151" s="15">
        <f>B152+B153+B154+B155</f>
        <v>0</v>
      </c>
    </row>
    <row r="152" spans="1:2" ht="16.5" hidden="1" customHeight="1">
      <c r="A152" s="10"/>
      <c r="B152" s="10"/>
    </row>
    <row r="153" spans="1:2" ht="16.5" hidden="1" customHeight="1">
      <c r="A153" s="10" t="s">
        <v>99</v>
      </c>
      <c r="B153" s="10">
        <v>0</v>
      </c>
    </row>
    <row r="154" spans="1:2" ht="16.5" hidden="1" customHeight="1">
      <c r="A154" s="10"/>
      <c r="B154" s="10"/>
    </row>
    <row r="155" spans="1:2" ht="16.5" hidden="1" customHeight="1">
      <c r="A155" s="10"/>
      <c r="B155" s="10"/>
    </row>
    <row r="156" spans="1:2" ht="18.95" hidden="1" customHeight="1">
      <c r="A156" s="15" t="s">
        <v>100</v>
      </c>
      <c r="B156" s="15">
        <v>0</v>
      </c>
    </row>
    <row r="157" spans="1:2" ht="21" customHeight="1">
      <c r="A157" s="22" t="s">
        <v>101</v>
      </c>
      <c r="B157" s="22">
        <f>SUM(B79,B75,B21)</f>
        <v>5059640</v>
      </c>
    </row>
    <row r="158" spans="1:2" ht="18.75">
      <c r="A158" s="15" t="s">
        <v>102</v>
      </c>
      <c r="B158" s="5">
        <f>B151+B156</f>
        <v>0</v>
      </c>
    </row>
    <row r="159" spans="1:2" ht="15.75" hidden="1">
      <c r="A159" s="15"/>
      <c r="B159" s="15"/>
    </row>
    <row r="160" spans="1:2" ht="22.5" customHeight="1">
      <c r="A160" s="23" t="s">
        <v>103</v>
      </c>
      <c r="B160" s="23">
        <f>SUM(B158,B157)</f>
        <v>5059640</v>
      </c>
    </row>
    <row r="161" spans="1:2" ht="12" hidden="1" customHeight="1">
      <c r="A161" s="5"/>
      <c r="B161" s="10"/>
    </row>
    <row r="162" spans="1:2" ht="35.25" hidden="1" customHeight="1">
      <c r="A162" s="24" t="s">
        <v>104</v>
      </c>
      <c r="B162" s="10"/>
    </row>
    <row r="163" spans="1:2" ht="15.75" hidden="1">
      <c r="A163" s="10" t="s">
        <v>105</v>
      </c>
      <c r="B163" s="10"/>
    </row>
    <row r="164" spans="1:2" ht="15.75" hidden="1">
      <c r="A164" s="10" t="s">
        <v>106</v>
      </c>
      <c r="B164" s="10"/>
    </row>
    <row r="165" spans="1:2" ht="15.75" hidden="1">
      <c r="A165" s="10" t="s">
        <v>107</v>
      </c>
      <c r="B165" s="12">
        <f>SUM(B166,B170)</f>
        <v>0</v>
      </c>
    </row>
    <row r="166" spans="1:2" ht="15.75" hidden="1">
      <c r="A166" s="10" t="s">
        <v>9</v>
      </c>
      <c r="B166" s="10">
        <f>SUM(B167,B168,B169)</f>
        <v>0</v>
      </c>
    </row>
    <row r="167" spans="1:2" ht="15.75" hidden="1">
      <c r="A167" s="10" t="s">
        <v>10</v>
      </c>
      <c r="B167" s="10"/>
    </row>
    <row r="168" spans="1:2" ht="15.75" hidden="1">
      <c r="A168" s="10" t="s">
        <v>11</v>
      </c>
      <c r="B168" s="16"/>
    </row>
    <row r="169" spans="1:2" ht="15.75" hidden="1">
      <c r="A169" s="10" t="s">
        <v>108</v>
      </c>
      <c r="B169" s="16"/>
    </row>
    <row r="170" spans="1:2" ht="15.75" hidden="1">
      <c r="A170" s="10" t="s">
        <v>109</v>
      </c>
      <c r="B170" s="16"/>
    </row>
    <row r="171" spans="1:2" ht="13.5" hidden="1" customHeight="1">
      <c r="A171" s="10"/>
      <c r="B171" s="12"/>
    </row>
    <row r="172" spans="1:2" ht="34.5" hidden="1" customHeight="1">
      <c r="A172" s="15" t="s">
        <v>110</v>
      </c>
      <c r="B172" s="12">
        <f>SUM(B174,B195)</f>
        <v>0</v>
      </c>
    </row>
    <row r="173" spans="1:2" ht="24" hidden="1" customHeight="1">
      <c r="A173" s="15"/>
      <c r="B173" s="12"/>
    </row>
    <row r="174" spans="1:2" ht="15.75" hidden="1">
      <c r="A174" s="15" t="s">
        <v>111</v>
      </c>
      <c r="B174" s="12">
        <f>SUM(B185,B193)</f>
        <v>0</v>
      </c>
    </row>
    <row r="175" spans="1:2" ht="15.75" hidden="1">
      <c r="A175" s="15" t="s">
        <v>17</v>
      </c>
      <c r="B175" s="10"/>
    </row>
    <row r="176" spans="1:2" ht="15.75" hidden="1">
      <c r="A176" s="10" t="s">
        <v>18</v>
      </c>
      <c r="B176" s="16"/>
    </row>
    <row r="177" spans="1:2" ht="15.75" hidden="1">
      <c r="A177" s="10" t="s">
        <v>19</v>
      </c>
      <c r="B177" s="16"/>
    </row>
    <row r="178" spans="1:2" ht="15.75" hidden="1">
      <c r="A178" s="10" t="s">
        <v>112</v>
      </c>
      <c r="B178" s="10"/>
    </row>
    <row r="179" spans="1:2" ht="15.75" hidden="1">
      <c r="A179" s="10" t="s">
        <v>21</v>
      </c>
      <c r="B179" s="10"/>
    </row>
    <row r="180" spans="1:2" ht="15.75" hidden="1">
      <c r="A180" s="15" t="s">
        <v>113</v>
      </c>
      <c r="B180" s="12">
        <f>SUM(B176:B179)</f>
        <v>0</v>
      </c>
    </row>
    <row r="181" spans="1:2" ht="15.75" hidden="1">
      <c r="A181" s="15" t="s">
        <v>114</v>
      </c>
      <c r="B181" s="12"/>
    </row>
    <row r="182" spans="1:2" ht="15.75" hidden="1">
      <c r="A182" s="10" t="s">
        <v>29</v>
      </c>
      <c r="B182" s="16"/>
    </row>
    <row r="183" spans="1:2" ht="15.75" hidden="1" customHeight="1">
      <c r="A183" s="10" t="s">
        <v>32</v>
      </c>
      <c r="B183" s="16"/>
    </row>
    <row r="184" spans="1:2" ht="15.75" hidden="1">
      <c r="A184" s="10" t="s">
        <v>35</v>
      </c>
      <c r="B184" s="16"/>
    </row>
    <row r="185" spans="1:2" ht="15.75" hidden="1">
      <c r="A185" s="15" t="s">
        <v>115</v>
      </c>
      <c r="B185" s="12">
        <f>SUM(B181:B184)</f>
        <v>0</v>
      </c>
    </row>
    <row r="186" spans="1:2" ht="12" hidden="1" customHeight="1">
      <c r="A186" s="15"/>
      <c r="B186" s="15"/>
    </row>
    <row r="187" spans="1:2" ht="15.75" hidden="1">
      <c r="A187" s="15" t="s">
        <v>109</v>
      </c>
      <c r="B187" s="15"/>
    </row>
    <row r="188" spans="1:2" ht="15.75" hidden="1">
      <c r="A188" s="10" t="s">
        <v>18</v>
      </c>
      <c r="B188" s="10"/>
    </row>
    <row r="189" spans="1:2" ht="15.75" hidden="1">
      <c r="A189" s="10" t="s">
        <v>19</v>
      </c>
      <c r="B189" s="16"/>
    </row>
    <row r="190" spans="1:2" ht="15.75" hidden="1">
      <c r="A190" s="15" t="s">
        <v>24</v>
      </c>
      <c r="B190" s="15">
        <f>SUM(B188:B189)</f>
        <v>0</v>
      </c>
    </row>
    <row r="191" spans="1:2" ht="15.75" hidden="1">
      <c r="A191" s="15" t="s">
        <v>114</v>
      </c>
      <c r="B191" s="15"/>
    </row>
    <row r="192" spans="1:2" ht="15.75" hidden="1">
      <c r="A192" s="16" t="s">
        <v>26</v>
      </c>
      <c r="B192" s="16"/>
    </row>
    <row r="193" spans="1:2" ht="15.75" hidden="1">
      <c r="A193" s="15" t="s">
        <v>116</v>
      </c>
      <c r="B193" s="15">
        <f>SUM(B191:B192)</f>
        <v>0</v>
      </c>
    </row>
    <row r="194" spans="1:2" ht="9.75" hidden="1" customHeight="1">
      <c r="A194" s="15"/>
      <c r="B194" s="15"/>
    </row>
    <row r="195" spans="1:2" ht="31.5" hidden="1">
      <c r="A195" s="18" t="s">
        <v>117</v>
      </c>
      <c r="B195" s="15"/>
    </row>
    <row r="196" spans="1:2" ht="15.75" hidden="1">
      <c r="A196" s="18" t="s">
        <v>118</v>
      </c>
      <c r="B196" s="15"/>
    </row>
    <row r="197" spans="1:2" ht="15.75" hidden="1">
      <c r="A197" s="18" t="s">
        <v>46</v>
      </c>
      <c r="B197" s="15"/>
    </row>
    <row r="198" spans="1:2" ht="11.25" hidden="1" customHeight="1">
      <c r="A198" s="18"/>
      <c r="B198" s="15"/>
    </row>
    <row r="199" spans="1:2" ht="15.75" hidden="1">
      <c r="A199" s="15" t="s">
        <v>47</v>
      </c>
      <c r="B199" s="15">
        <f>SUM(B202,B200)</f>
        <v>0</v>
      </c>
    </row>
    <row r="200" spans="1:2" ht="31.5" hidden="1">
      <c r="A200" s="18" t="s">
        <v>119</v>
      </c>
      <c r="B200" s="15"/>
    </row>
    <row r="201" spans="1:2" ht="12.75" hidden="1" customHeight="1">
      <c r="A201" s="18"/>
    </row>
    <row r="202" spans="1:2" ht="15.75" hidden="1">
      <c r="A202" s="18" t="s">
        <v>49</v>
      </c>
      <c r="B202" s="15"/>
    </row>
    <row r="203" spans="1:2" ht="12" hidden="1" customHeight="1">
      <c r="A203" s="18"/>
      <c r="B203" s="10"/>
    </row>
    <row r="204" spans="1:2" ht="15.75" hidden="1">
      <c r="A204" s="15" t="s">
        <v>50</v>
      </c>
      <c r="B204" s="12">
        <f>SUM(B217,B213,B205)</f>
        <v>0</v>
      </c>
    </row>
    <row r="205" spans="1:2" ht="15.75" hidden="1">
      <c r="A205" s="15" t="s">
        <v>51</v>
      </c>
      <c r="B205" s="12">
        <f>SUM(B211,B206)</f>
        <v>0</v>
      </c>
    </row>
    <row r="206" spans="1:2" ht="15.75" hidden="1">
      <c r="A206" s="12" t="s">
        <v>120</v>
      </c>
      <c r="B206" s="12"/>
    </row>
    <row r="207" spans="1:2" ht="15.75" hidden="1">
      <c r="A207" s="10" t="s">
        <v>121</v>
      </c>
    </row>
    <row r="208" spans="1:2" ht="15.75" hidden="1">
      <c r="A208" s="10" t="s">
        <v>122</v>
      </c>
      <c r="B208" s="16"/>
    </row>
    <row r="209" spans="1:2" ht="15.75" hidden="1">
      <c r="A209" s="10" t="s">
        <v>123</v>
      </c>
      <c r="B209" s="16"/>
    </row>
    <row r="210" spans="1:2" ht="10.5" hidden="1" customHeight="1">
      <c r="B210" s="10"/>
    </row>
    <row r="211" spans="1:2" ht="15.75" hidden="1">
      <c r="A211" s="12"/>
      <c r="B211" s="12"/>
    </row>
    <row r="212" spans="1:2" ht="10.5" hidden="1" customHeight="1">
      <c r="A212" s="12"/>
      <c r="B212" s="12"/>
    </row>
    <row r="213" spans="1:2" ht="15.75" hidden="1">
      <c r="A213" s="15" t="s">
        <v>124</v>
      </c>
      <c r="B213" s="15">
        <f>SUM(B214,B215)</f>
        <v>0</v>
      </c>
    </row>
    <row r="214" spans="1:2" ht="15.75" hidden="1">
      <c r="A214" s="10" t="s">
        <v>125</v>
      </c>
      <c r="B214" s="16"/>
    </row>
    <row r="215" spans="1:2" ht="15.75" hidden="1">
      <c r="A215" s="10" t="s">
        <v>126</v>
      </c>
      <c r="B215" s="10"/>
    </row>
    <row r="216" spans="1:2" ht="11.25" hidden="1" customHeight="1">
      <c r="A216" s="10"/>
      <c r="B216" s="10"/>
    </row>
    <row r="217" spans="1:2" ht="17.25" hidden="1" customHeight="1">
      <c r="A217" s="18" t="s">
        <v>127</v>
      </c>
      <c r="B217" s="12">
        <f>SUM(B218,B222,B226)</f>
        <v>0</v>
      </c>
    </row>
    <row r="218" spans="1:2" ht="15.75" hidden="1">
      <c r="A218" s="15" t="s">
        <v>128</v>
      </c>
      <c r="B218" s="15">
        <f>SUM(B220,B219)</f>
        <v>0</v>
      </c>
    </row>
    <row r="219" spans="1:2" ht="15.75" hidden="1">
      <c r="A219" s="10" t="s">
        <v>129</v>
      </c>
      <c r="B219" s="10"/>
    </row>
    <row r="220" spans="1:2" ht="15.75" hidden="1">
      <c r="A220" s="10" t="s">
        <v>130</v>
      </c>
      <c r="B220" s="10"/>
    </row>
    <row r="221" spans="1:2" ht="12" hidden="1" customHeight="1">
      <c r="A221" s="10"/>
      <c r="B221" s="10"/>
    </row>
    <row r="222" spans="1:2" ht="15.75" hidden="1">
      <c r="A222" s="15" t="s">
        <v>131</v>
      </c>
      <c r="B222" s="12">
        <f>SUM(B224,B223)</f>
        <v>0</v>
      </c>
    </row>
    <row r="223" spans="1:2" ht="15.75" hidden="1">
      <c r="A223" s="10" t="s">
        <v>132</v>
      </c>
      <c r="B223" s="10"/>
    </row>
    <row r="224" spans="1:2" ht="15.75" hidden="1">
      <c r="A224" s="10"/>
      <c r="B224" s="16"/>
    </row>
    <row r="225" spans="1:2" ht="11.25" hidden="1" customHeight="1">
      <c r="A225" s="10"/>
      <c r="B225" s="16"/>
    </row>
    <row r="226" spans="1:2" ht="15.75" hidden="1">
      <c r="A226" s="12" t="s">
        <v>133</v>
      </c>
      <c r="B226" s="12"/>
    </row>
    <row r="227" spans="1:2" ht="10.5" hidden="1" customHeight="1">
      <c r="A227" s="12"/>
      <c r="B227" s="12"/>
    </row>
    <row r="228" spans="1:2" ht="15.75" hidden="1">
      <c r="A228" s="12" t="s">
        <v>134</v>
      </c>
      <c r="B228" s="12"/>
    </row>
    <row r="229" spans="1:2" ht="12.75" hidden="1" customHeight="1">
      <c r="A229" s="10"/>
      <c r="B229" s="5"/>
    </row>
    <row r="230" spans="1:2" ht="18.75" hidden="1">
      <c r="A230" s="5" t="s">
        <v>2</v>
      </c>
      <c r="B230" s="25">
        <f>SUM(B204,B199,B172)</f>
        <v>0</v>
      </c>
    </row>
    <row r="231" spans="1:2" ht="27" hidden="1" customHeight="1">
      <c r="A231" s="5" t="s">
        <v>3</v>
      </c>
      <c r="B231" s="26">
        <v>0</v>
      </c>
    </row>
    <row r="232" spans="1:2" ht="22.5" hidden="1" customHeight="1">
      <c r="A232" s="5" t="s">
        <v>135</v>
      </c>
      <c r="B232" s="26">
        <f>SUM(B231,B230)</f>
        <v>0</v>
      </c>
    </row>
    <row r="233" spans="1:2" ht="18" customHeight="1">
      <c r="A233" s="15"/>
      <c r="B233" s="27"/>
    </row>
    <row r="234" spans="1:2" ht="24" customHeight="1">
      <c r="A234" s="28" t="s">
        <v>136</v>
      </c>
      <c r="B234" s="29"/>
    </row>
    <row r="235" spans="1:2" ht="15.75">
      <c r="A235" s="30" t="s">
        <v>137</v>
      </c>
      <c r="B235" s="27">
        <v>9</v>
      </c>
    </row>
    <row r="236" spans="1:2" ht="15.75">
      <c r="A236" s="30" t="s">
        <v>138</v>
      </c>
      <c r="B236" s="27">
        <v>215</v>
      </c>
    </row>
    <row r="237" spans="1:2" ht="15.75">
      <c r="A237" s="30" t="s">
        <v>139</v>
      </c>
      <c r="B237" s="31">
        <f>SUM(B238,B244)</f>
        <v>29.310000000000002</v>
      </c>
    </row>
    <row r="238" spans="1:2" ht="15.75">
      <c r="A238" s="32" t="s">
        <v>140</v>
      </c>
      <c r="B238" s="31">
        <f>SUM(B239:B243)</f>
        <v>15.18</v>
      </c>
    </row>
    <row r="239" spans="1:2" ht="15.75">
      <c r="A239" s="33" t="s">
        <v>141</v>
      </c>
      <c r="B239" s="27">
        <v>5</v>
      </c>
    </row>
    <row r="240" spans="1:2" ht="15.75">
      <c r="A240" s="33" t="s">
        <v>142</v>
      </c>
      <c r="B240" s="27">
        <v>6.77</v>
      </c>
    </row>
    <row r="241" spans="1:2" ht="15.75">
      <c r="A241" s="30" t="s">
        <v>12</v>
      </c>
      <c r="B241" s="27">
        <v>3.41</v>
      </c>
    </row>
    <row r="242" spans="1:2" ht="15.75" hidden="1">
      <c r="A242" s="16" t="s">
        <v>143</v>
      </c>
      <c r="B242" s="27"/>
    </row>
    <row r="243" spans="1:2" ht="15" customHeight="1">
      <c r="A243" s="30"/>
      <c r="B243" s="27"/>
    </row>
    <row r="244" spans="1:2" ht="15.75">
      <c r="A244" s="34" t="s">
        <v>144</v>
      </c>
      <c r="B244" s="31">
        <f>SUM(B245:B246)</f>
        <v>14.13</v>
      </c>
    </row>
    <row r="245" spans="1:2" ht="15.75" customHeight="1">
      <c r="A245" s="30" t="s">
        <v>145</v>
      </c>
      <c r="B245" s="35">
        <v>12.13</v>
      </c>
    </row>
    <row r="246" spans="1:2" ht="15.75">
      <c r="A246" s="30" t="s">
        <v>146</v>
      </c>
      <c r="B246" s="35">
        <v>2</v>
      </c>
    </row>
    <row r="247" spans="1:2" ht="9.75" customHeight="1">
      <c r="A247" s="30"/>
      <c r="B247" s="36"/>
    </row>
    <row r="248" spans="1:2" ht="15.75">
      <c r="A248" s="34" t="s">
        <v>147</v>
      </c>
      <c r="B248" s="36">
        <f>SUM(B250,B277)</f>
        <v>1920086</v>
      </c>
    </row>
    <row r="249" spans="1:2" ht="11.25" customHeight="1">
      <c r="A249" s="34"/>
      <c r="B249" s="35"/>
    </row>
    <row r="250" spans="1:2" ht="15.75">
      <c r="A250" s="34" t="s">
        <v>111</v>
      </c>
      <c r="B250" s="36">
        <f>SUM(B263,B275)</f>
        <v>1792236</v>
      </c>
    </row>
    <row r="251" spans="1:2" ht="15.75">
      <c r="A251" s="34" t="s">
        <v>17</v>
      </c>
      <c r="B251" s="35"/>
    </row>
    <row r="252" spans="1:2" ht="15.75">
      <c r="A252" s="30" t="s">
        <v>18</v>
      </c>
      <c r="B252" s="35">
        <v>61607</v>
      </c>
    </row>
    <row r="253" spans="1:2" ht="16.5">
      <c r="A253" s="30" t="s">
        <v>19</v>
      </c>
      <c r="B253" s="37">
        <v>10446</v>
      </c>
    </row>
    <row r="254" spans="1:2" ht="16.5">
      <c r="A254" s="30" t="s">
        <v>148</v>
      </c>
      <c r="B254" s="37">
        <v>5466</v>
      </c>
    </row>
    <row r="255" spans="1:2" ht="15.75">
      <c r="A255" s="30" t="s">
        <v>21</v>
      </c>
      <c r="B255" s="35">
        <v>3200</v>
      </c>
    </row>
    <row r="256" spans="1:2" ht="15.75">
      <c r="A256" s="34" t="s">
        <v>24</v>
      </c>
      <c r="B256" s="36">
        <f>SUM(B252:B255)</f>
        <v>80719</v>
      </c>
    </row>
    <row r="257" spans="1:2" ht="17.100000000000001" customHeight="1">
      <c r="A257" s="34" t="s">
        <v>25</v>
      </c>
      <c r="B257" s="36">
        <f>B256*12</f>
        <v>968628</v>
      </c>
    </row>
    <row r="258" spans="1:2" ht="15" customHeight="1">
      <c r="A258" s="30" t="s">
        <v>149</v>
      </c>
      <c r="B258" s="36">
        <v>10328</v>
      </c>
    </row>
    <row r="259" spans="1:2" ht="15.75">
      <c r="A259" s="30" t="s">
        <v>29</v>
      </c>
      <c r="B259" s="36">
        <v>30870</v>
      </c>
    </row>
    <row r="260" spans="1:2" ht="15.75">
      <c r="A260" s="30" t="s">
        <v>150</v>
      </c>
      <c r="B260" s="36">
        <v>17323</v>
      </c>
    </row>
    <row r="261" spans="1:2" ht="15.75" hidden="1">
      <c r="A261" s="30" t="s">
        <v>28</v>
      </c>
      <c r="B261" s="36">
        <v>0</v>
      </c>
    </row>
    <row r="262" spans="1:2" ht="15.95" customHeight="1">
      <c r="A262" s="30" t="s">
        <v>151</v>
      </c>
      <c r="B262" s="36">
        <v>16010</v>
      </c>
    </row>
    <row r="263" spans="1:2" ht="16.5">
      <c r="A263" s="38" t="s">
        <v>30</v>
      </c>
      <c r="B263" s="39">
        <f>SUM(B257:B262)</f>
        <v>1043159</v>
      </c>
    </row>
    <row r="264" spans="1:2" ht="9.75" customHeight="1">
      <c r="A264" s="34"/>
      <c r="B264" s="36"/>
    </row>
    <row r="265" spans="1:2" ht="16.5">
      <c r="A265" s="34" t="s">
        <v>152</v>
      </c>
      <c r="B265" s="39"/>
    </row>
    <row r="266" spans="1:2" ht="15.75">
      <c r="A266" s="30" t="s">
        <v>18</v>
      </c>
      <c r="B266" s="35">
        <v>50672</v>
      </c>
    </row>
    <row r="267" spans="1:2" ht="15.75">
      <c r="A267" s="30" t="s">
        <v>19</v>
      </c>
      <c r="B267" s="35">
        <v>9372</v>
      </c>
    </row>
    <row r="268" spans="1:2" ht="15.75">
      <c r="A268" s="34" t="s">
        <v>24</v>
      </c>
      <c r="B268" s="36">
        <f>SUM(B266:B267)</f>
        <v>60044</v>
      </c>
    </row>
    <row r="269" spans="1:2" ht="16.5">
      <c r="A269" s="38" t="s">
        <v>25</v>
      </c>
      <c r="B269" s="36">
        <f>B268*12</f>
        <v>720528</v>
      </c>
    </row>
    <row r="270" spans="1:2" ht="16.5">
      <c r="A270" s="40" t="s">
        <v>150</v>
      </c>
      <c r="B270" s="35">
        <v>8136</v>
      </c>
    </row>
    <row r="271" spans="1:2" ht="16.5">
      <c r="A271" s="40" t="s">
        <v>32</v>
      </c>
      <c r="B271" s="35">
        <v>12996</v>
      </c>
    </row>
    <row r="272" spans="1:2" ht="15.75">
      <c r="A272" s="30" t="s">
        <v>26</v>
      </c>
      <c r="B272" s="35">
        <v>7417</v>
      </c>
    </row>
    <row r="273" spans="1:2" ht="15.75">
      <c r="A273" s="34" t="s">
        <v>153</v>
      </c>
      <c r="B273" s="36">
        <f>SUM(B269:B272)</f>
        <v>749077</v>
      </c>
    </row>
    <row r="274" spans="1:2" ht="6.95" customHeight="1">
      <c r="A274" s="15"/>
      <c r="B274" s="36"/>
    </row>
    <row r="275" spans="1:2" ht="15.75">
      <c r="A275" s="15" t="s">
        <v>43</v>
      </c>
      <c r="B275" s="36">
        <f>SUM(B273)</f>
        <v>749077</v>
      </c>
    </row>
    <row r="276" spans="1:2" ht="10.5" customHeight="1">
      <c r="A276" s="34"/>
      <c r="B276" s="35"/>
    </row>
    <row r="277" spans="1:2" ht="31.5">
      <c r="A277" s="41" t="s">
        <v>154</v>
      </c>
      <c r="B277" s="36">
        <f>B278+B279</f>
        <v>127850</v>
      </c>
    </row>
    <row r="278" spans="1:2" ht="15.75">
      <c r="A278" s="42" t="s">
        <v>45</v>
      </c>
      <c r="B278" s="35">
        <v>76950</v>
      </c>
    </row>
    <row r="279" spans="1:2" ht="15.75">
      <c r="A279" s="42" t="s">
        <v>46</v>
      </c>
      <c r="B279" s="35">
        <v>50900</v>
      </c>
    </row>
    <row r="280" spans="1:2" ht="12" customHeight="1">
      <c r="A280" s="41"/>
      <c r="B280" s="36"/>
    </row>
    <row r="281" spans="1:2" ht="15.75">
      <c r="A281" s="34" t="s">
        <v>155</v>
      </c>
      <c r="B281" s="36">
        <f>SUM(B284,B282)</f>
        <v>381147</v>
      </c>
    </row>
    <row r="282" spans="1:2" ht="18" customHeight="1">
      <c r="A282" s="42" t="s">
        <v>48</v>
      </c>
      <c r="B282" s="37">
        <v>333600</v>
      </c>
    </row>
    <row r="283" spans="1:2" ht="5.0999999999999996" customHeight="1">
      <c r="A283" s="42"/>
      <c r="B283" s="35"/>
    </row>
    <row r="284" spans="1:2" ht="15.75">
      <c r="A284" s="42" t="s">
        <v>49</v>
      </c>
      <c r="B284" s="35">
        <v>47547</v>
      </c>
    </row>
    <row r="285" spans="1:2" ht="10.5" customHeight="1">
      <c r="A285" s="41"/>
      <c r="B285" s="35"/>
    </row>
    <row r="286" spans="1:2" ht="15.75">
      <c r="A286" s="43" t="s">
        <v>50</v>
      </c>
      <c r="B286" s="36">
        <f>SUM(B304,B299,B287)</f>
        <v>383240</v>
      </c>
    </row>
    <row r="287" spans="1:2" ht="21" customHeight="1">
      <c r="A287" s="34" t="s">
        <v>156</v>
      </c>
      <c r="B287" s="36">
        <f>SUM(B288,B291)</f>
        <v>79894</v>
      </c>
    </row>
    <row r="288" spans="1:2" ht="15.75">
      <c r="A288" s="30" t="s">
        <v>120</v>
      </c>
      <c r="B288" s="35">
        <v>75094</v>
      </c>
    </row>
    <row r="289" spans="1:2" ht="15.75" hidden="1">
      <c r="A289" s="30"/>
      <c r="B289" s="35"/>
    </row>
    <row r="290" spans="1:2" ht="15.75" hidden="1">
      <c r="A290" s="30"/>
      <c r="B290" s="35"/>
    </row>
    <row r="291" spans="1:2" ht="15.75" customHeight="1">
      <c r="A291" s="30" t="s">
        <v>157</v>
      </c>
      <c r="B291" s="35">
        <v>4800</v>
      </c>
    </row>
    <row r="292" spans="1:2" ht="10.5" customHeight="1">
      <c r="A292" s="34"/>
      <c r="B292" s="35"/>
    </row>
    <row r="293" spans="1:2" ht="15.75" hidden="1">
      <c r="A293" s="34"/>
      <c r="B293" s="36"/>
    </row>
    <row r="294" spans="1:2" ht="16.5" hidden="1">
      <c r="A294" s="30"/>
      <c r="B294" s="37"/>
    </row>
    <row r="295" spans="1:2" ht="13.5" hidden="1" customHeight="1">
      <c r="A295" s="30"/>
      <c r="B295" s="37"/>
    </row>
    <row r="296" spans="1:2" ht="15.75" hidden="1">
      <c r="A296" s="30"/>
      <c r="B296" s="35"/>
    </row>
    <row r="297" spans="1:2" ht="16.5" hidden="1">
      <c r="A297" s="30"/>
      <c r="B297" s="37"/>
    </row>
    <row r="298" spans="1:2" ht="12" hidden="1" customHeight="1">
      <c r="A298" s="30"/>
      <c r="B298" s="35"/>
    </row>
    <row r="299" spans="1:2" ht="15.75">
      <c r="A299" s="34" t="s">
        <v>158</v>
      </c>
      <c r="B299" s="36">
        <f>SUM(B302,B301,B300)</f>
        <v>74896</v>
      </c>
    </row>
    <row r="300" spans="1:2" ht="15.75">
      <c r="A300" s="42" t="s">
        <v>159</v>
      </c>
      <c r="B300" s="44">
        <v>50850</v>
      </c>
    </row>
    <row r="301" spans="1:2" ht="15.75">
      <c r="A301" s="42" t="s">
        <v>160</v>
      </c>
      <c r="B301" s="35">
        <v>23492</v>
      </c>
    </row>
    <row r="302" spans="1:2" ht="15.75">
      <c r="A302" s="30" t="s">
        <v>161</v>
      </c>
      <c r="B302" s="35">
        <v>554</v>
      </c>
    </row>
    <row r="303" spans="1:2" ht="12" customHeight="1">
      <c r="A303" s="45"/>
      <c r="B303" s="36"/>
    </row>
    <row r="304" spans="1:2" ht="16.5">
      <c r="A304" s="46" t="s">
        <v>162</v>
      </c>
      <c r="B304" s="36">
        <f>SUM(B305,B307,B317,B319,B324,B326,B328,B342,B343,B344,B345,B347,B349)</f>
        <v>228450</v>
      </c>
    </row>
    <row r="305" spans="1:4" ht="15.75">
      <c r="A305" s="41" t="s">
        <v>163</v>
      </c>
      <c r="B305" s="36">
        <v>1000</v>
      </c>
    </row>
    <row r="306" spans="1:4" ht="6" customHeight="1">
      <c r="A306" s="41"/>
      <c r="B306" s="35"/>
      <c r="D306" s="47"/>
    </row>
    <row r="307" spans="1:4" ht="15.75">
      <c r="A307" s="41" t="s">
        <v>164</v>
      </c>
      <c r="B307" s="36">
        <f>SUM(B308:B316)</f>
        <v>26250</v>
      </c>
    </row>
    <row r="308" spans="1:4" ht="15" customHeight="1">
      <c r="A308" s="42" t="s">
        <v>165</v>
      </c>
      <c r="B308" s="35">
        <v>8000</v>
      </c>
    </row>
    <row r="309" spans="1:4" ht="15.75">
      <c r="A309" s="30" t="s">
        <v>63</v>
      </c>
      <c r="B309" s="35">
        <v>5000</v>
      </c>
    </row>
    <row r="310" spans="1:4" ht="15" customHeight="1">
      <c r="A310" s="42" t="s">
        <v>166</v>
      </c>
      <c r="B310" s="35">
        <v>5000</v>
      </c>
    </row>
    <row r="311" spans="1:4" ht="14.25" customHeight="1">
      <c r="A311" s="42" t="s">
        <v>65</v>
      </c>
      <c r="B311" s="35">
        <v>2000</v>
      </c>
    </row>
    <row r="312" spans="1:4" ht="15.75" hidden="1">
      <c r="A312" s="42" t="s">
        <v>167</v>
      </c>
      <c r="B312" s="35">
        <v>0</v>
      </c>
    </row>
    <row r="313" spans="1:4" ht="15.75">
      <c r="A313" s="42" t="s">
        <v>168</v>
      </c>
      <c r="B313" s="35">
        <v>550</v>
      </c>
    </row>
    <row r="314" spans="1:4" ht="15.75">
      <c r="A314" s="42" t="s">
        <v>68</v>
      </c>
      <c r="B314" s="35">
        <v>700</v>
      </c>
    </row>
    <row r="315" spans="1:4" ht="15.75">
      <c r="A315" s="42" t="s">
        <v>169</v>
      </c>
      <c r="B315" s="35">
        <v>5000</v>
      </c>
    </row>
    <row r="316" spans="1:4" ht="15.95" hidden="1" customHeight="1">
      <c r="A316" s="42" t="s">
        <v>170</v>
      </c>
      <c r="B316" s="35">
        <v>0</v>
      </c>
    </row>
    <row r="317" spans="1:4" ht="23.1" customHeight="1">
      <c r="A317" s="41" t="s">
        <v>71</v>
      </c>
      <c r="B317" s="36">
        <f>SUM(B318:B318)</f>
        <v>10000</v>
      </c>
    </row>
    <row r="318" spans="1:4" ht="15.75">
      <c r="A318" s="42" t="s">
        <v>171</v>
      </c>
      <c r="B318" s="35">
        <v>10000</v>
      </c>
    </row>
    <row r="319" spans="1:4" ht="23.1" customHeight="1">
      <c r="A319" s="18" t="s">
        <v>73</v>
      </c>
      <c r="B319" s="36">
        <f>SUM(B320,B321,B322)</f>
        <v>137000</v>
      </c>
    </row>
    <row r="320" spans="1:4" ht="15.75">
      <c r="A320" s="19" t="s">
        <v>74</v>
      </c>
      <c r="B320" s="35">
        <v>76500</v>
      </c>
    </row>
    <row r="321" spans="1:2" ht="15.75">
      <c r="A321" s="19" t="s">
        <v>75</v>
      </c>
      <c r="B321" s="35">
        <v>5000</v>
      </c>
    </row>
    <row r="322" spans="1:2" ht="15.75">
      <c r="A322" s="19" t="s">
        <v>76</v>
      </c>
      <c r="B322" s="35">
        <v>55500</v>
      </c>
    </row>
    <row r="323" spans="1:2" ht="8.1" customHeight="1">
      <c r="A323" s="19"/>
      <c r="B323" s="35"/>
    </row>
    <row r="324" spans="1:2" ht="15.95" customHeight="1">
      <c r="A324" s="20" t="s">
        <v>172</v>
      </c>
      <c r="B324" s="36">
        <v>6000</v>
      </c>
    </row>
    <row r="325" spans="1:2" ht="11.1" customHeight="1">
      <c r="A325" s="19"/>
      <c r="B325" s="35"/>
    </row>
    <row r="326" spans="1:2" ht="15.75">
      <c r="A326" s="41" t="s">
        <v>173</v>
      </c>
      <c r="B326" s="36">
        <v>3500</v>
      </c>
    </row>
    <row r="327" spans="1:2" ht="6" customHeight="1">
      <c r="A327" s="41"/>
      <c r="B327" s="35"/>
    </row>
    <row r="328" spans="1:2" ht="15.75">
      <c r="A328" s="41" t="s">
        <v>79</v>
      </c>
      <c r="B328" s="36">
        <f>SUM(B329:B341)</f>
        <v>36100</v>
      </c>
    </row>
    <row r="329" spans="1:2" ht="15.75">
      <c r="A329" s="19" t="s">
        <v>80</v>
      </c>
      <c r="B329" s="35">
        <v>10000</v>
      </c>
    </row>
    <row r="330" spans="1:2" ht="15.75">
      <c r="A330" s="19" t="s">
        <v>81</v>
      </c>
      <c r="B330" s="35">
        <v>4000</v>
      </c>
    </row>
    <row r="331" spans="1:2" ht="15.75">
      <c r="A331" s="19" t="s">
        <v>82</v>
      </c>
      <c r="B331" s="35">
        <v>5000</v>
      </c>
    </row>
    <row r="332" spans="1:2" ht="28.5">
      <c r="A332" s="19" t="s">
        <v>174</v>
      </c>
      <c r="B332" s="44">
        <v>5500</v>
      </c>
    </row>
    <row r="333" spans="1:2" ht="15.75">
      <c r="A333" s="19" t="s">
        <v>84</v>
      </c>
      <c r="B333" s="35">
        <v>500</v>
      </c>
    </row>
    <row r="334" spans="1:2" ht="15.75">
      <c r="A334" s="19" t="s">
        <v>175</v>
      </c>
      <c r="B334" s="35">
        <v>1500</v>
      </c>
    </row>
    <row r="335" spans="1:2" ht="15.75">
      <c r="A335" s="19" t="s">
        <v>86</v>
      </c>
      <c r="B335" s="35">
        <v>600</v>
      </c>
    </row>
    <row r="336" spans="1:2" ht="15.75">
      <c r="A336" s="19" t="s">
        <v>176</v>
      </c>
      <c r="B336" s="35">
        <v>2000</v>
      </c>
    </row>
    <row r="337" spans="1:2" ht="15.75">
      <c r="A337" s="19" t="s">
        <v>177</v>
      </c>
      <c r="B337" s="35">
        <v>3200</v>
      </c>
    </row>
    <row r="338" spans="1:2" ht="15" customHeight="1">
      <c r="A338" s="19" t="s">
        <v>88</v>
      </c>
      <c r="B338" s="35">
        <v>700</v>
      </c>
    </row>
    <row r="339" spans="1:2" ht="15.75">
      <c r="A339" s="19" t="s">
        <v>178</v>
      </c>
      <c r="B339" s="35">
        <v>2300</v>
      </c>
    </row>
    <row r="340" spans="1:2" ht="15.75" hidden="1">
      <c r="A340" s="19"/>
      <c r="B340" s="35"/>
    </row>
    <row r="341" spans="1:2" ht="17.100000000000001" customHeight="1">
      <c r="A341" s="19" t="s">
        <v>91</v>
      </c>
      <c r="B341" s="35">
        <v>800</v>
      </c>
    </row>
    <row r="342" spans="1:2" ht="11.1" customHeight="1">
      <c r="A342" s="19"/>
      <c r="B342" s="36"/>
    </row>
    <row r="343" spans="1:2" ht="20.100000000000001" customHeight="1">
      <c r="A343" s="41" t="s">
        <v>92</v>
      </c>
      <c r="B343" s="36">
        <v>1600</v>
      </c>
    </row>
    <row r="344" spans="1:2" ht="20.100000000000001" customHeight="1">
      <c r="A344" s="34" t="s">
        <v>179</v>
      </c>
      <c r="B344" s="36">
        <v>1500</v>
      </c>
    </row>
    <row r="345" spans="1:2" ht="15.75">
      <c r="A345" s="15" t="s">
        <v>180</v>
      </c>
      <c r="B345" s="36">
        <v>1500</v>
      </c>
    </row>
    <row r="346" spans="1:2" ht="3.95" customHeight="1">
      <c r="A346" s="34"/>
      <c r="B346" s="36"/>
    </row>
    <row r="347" spans="1:2" ht="17.25" customHeight="1">
      <c r="A347" s="15" t="s">
        <v>96</v>
      </c>
      <c r="B347" s="36">
        <v>2000</v>
      </c>
    </row>
    <row r="348" spans="1:2" ht="3" customHeight="1">
      <c r="A348" s="15"/>
      <c r="B348" s="36"/>
    </row>
    <row r="349" spans="1:2" ht="18.95" customHeight="1">
      <c r="A349" s="15" t="s">
        <v>181</v>
      </c>
      <c r="B349" s="36">
        <v>2000</v>
      </c>
    </row>
    <row r="350" spans="1:2" ht="2.1" customHeight="1">
      <c r="A350" s="15"/>
      <c r="B350" s="36"/>
    </row>
    <row r="351" spans="1:2" ht="27" hidden="1" customHeight="1">
      <c r="A351" s="18" t="s">
        <v>182</v>
      </c>
      <c r="B351" s="36">
        <v>0</v>
      </c>
    </row>
    <row r="352" spans="1:2" ht="9.9499999999999993" hidden="1" customHeight="1">
      <c r="A352" s="15"/>
      <c r="B352" s="36"/>
    </row>
    <row r="353" spans="1:2" ht="18" hidden="1" customHeight="1">
      <c r="A353" s="34" t="s">
        <v>183</v>
      </c>
      <c r="B353" s="36"/>
    </row>
    <row r="354" spans="1:2" ht="6.95" customHeight="1">
      <c r="A354" s="34"/>
      <c r="B354" s="25"/>
    </row>
    <row r="355" spans="1:2" ht="21" customHeight="1">
      <c r="A355" s="22" t="s">
        <v>184</v>
      </c>
      <c r="B355" s="39">
        <f>SUM(B286,B281,B248)</f>
        <v>2684473</v>
      </c>
    </row>
    <row r="356" spans="1:2" ht="15.75">
      <c r="A356" s="15" t="s">
        <v>185</v>
      </c>
      <c r="B356" s="15">
        <f>B351+B353</f>
        <v>0</v>
      </c>
    </row>
    <row r="357" spans="1:2" ht="18.75">
      <c r="A357" s="48" t="s">
        <v>186</v>
      </c>
      <c r="B357" s="49">
        <f>SUM(B356,B355)</f>
        <v>2684473</v>
      </c>
    </row>
    <row r="358" spans="1:2" ht="13.5" customHeight="1">
      <c r="A358" s="48"/>
      <c r="B358" s="12"/>
    </row>
    <row r="359" spans="1:2" ht="6" customHeight="1">
      <c r="B359" s="50"/>
    </row>
    <row r="360" spans="1:2" ht="18.75">
      <c r="A360" s="51" t="s">
        <v>187</v>
      </c>
      <c r="B360" s="52"/>
    </row>
    <row r="361" spans="1:2" ht="12.75" customHeight="1">
      <c r="A361" s="53"/>
      <c r="B361" s="50"/>
    </row>
    <row r="362" spans="1:2" ht="15.75">
      <c r="A362" s="54" t="s">
        <v>188</v>
      </c>
      <c r="B362" s="55">
        <f>SUM(B363:B367)</f>
        <v>260000</v>
      </c>
    </row>
    <row r="363" spans="1:2" ht="15.75">
      <c r="A363" s="21" t="s">
        <v>189</v>
      </c>
      <c r="B363" s="50">
        <v>260000</v>
      </c>
    </row>
    <row r="364" spans="1:2" ht="17.25" customHeight="1">
      <c r="A364" s="10"/>
      <c r="B364" s="50"/>
    </row>
    <row r="365" spans="1:2" ht="15.75" hidden="1">
      <c r="A365" s="10"/>
      <c r="B365" s="50"/>
    </row>
    <row r="366" spans="1:2" ht="15.75" hidden="1">
      <c r="A366" s="10" t="s">
        <v>190</v>
      </c>
      <c r="B366" s="56"/>
    </row>
    <row r="367" spans="1:2" ht="15.75" hidden="1">
      <c r="A367" s="10"/>
      <c r="B367" s="56"/>
    </row>
    <row r="368" spans="1:2" ht="15.75" hidden="1" customHeight="1">
      <c r="A368" s="5"/>
      <c r="B368" s="16"/>
    </row>
    <row r="369" spans="1:2" ht="18.75" customHeight="1">
      <c r="A369" s="57" t="s">
        <v>191</v>
      </c>
      <c r="B369" s="23"/>
    </row>
    <row r="370" spans="1:2" ht="17.25" customHeight="1">
      <c r="A370" s="57" t="s">
        <v>192</v>
      </c>
      <c r="B370" s="23"/>
    </row>
    <row r="371" spans="1:2" ht="16.5" customHeight="1">
      <c r="A371" s="57" t="s">
        <v>193</v>
      </c>
      <c r="B371" s="58">
        <f>B372+B373+B374</f>
        <v>25107</v>
      </c>
    </row>
    <row r="372" spans="1:2" ht="16.5" customHeight="1">
      <c r="A372" s="16" t="s">
        <v>194</v>
      </c>
      <c r="B372" s="16">
        <v>1547</v>
      </c>
    </row>
    <row r="373" spans="1:2" ht="16.5" customHeight="1">
      <c r="A373" s="16" t="s">
        <v>195</v>
      </c>
      <c r="B373" s="16">
        <v>2000</v>
      </c>
    </row>
    <row r="374" spans="1:2" ht="16.5" customHeight="1">
      <c r="A374" s="16" t="s">
        <v>196</v>
      </c>
      <c r="B374" s="16">
        <v>21560</v>
      </c>
    </row>
    <row r="375" spans="1:2" ht="16.5" customHeight="1">
      <c r="A375" s="12"/>
      <c r="B375" s="12"/>
    </row>
    <row r="376" spans="1:2" ht="24" customHeight="1">
      <c r="A376" s="59" t="s">
        <v>197</v>
      </c>
      <c r="B376" s="60">
        <f>SUM(B378)</f>
        <v>406000</v>
      </c>
    </row>
    <row r="377" spans="1:2" ht="16.5" hidden="1" customHeight="1">
      <c r="A377" s="10"/>
      <c r="B377" s="10"/>
    </row>
    <row r="378" spans="1:2" ht="16.5" customHeight="1">
      <c r="A378" s="15" t="s">
        <v>198</v>
      </c>
      <c r="B378" s="12">
        <f>SUM(B379:B386)</f>
        <v>406000</v>
      </c>
    </row>
    <row r="379" spans="1:2" ht="16.5" customHeight="1">
      <c r="A379" s="16" t="s">
        <v>199</v>
      </c>
      <c r="B379" s="10">
        <v>185000</v>
      </c>
    </row>
    <row r="380" spans="1:2" ht="16.5" customHeight="1">
      <c r="A380" s="16" t="s">
        <v>200</v>
      </c>
      <c r="B380" s="10">
        <v>221000</v>
      </c>
    </row>
    <row r="381" spans="1:2" ht="16.5" hidden="1" customHeight="1">
      <c r="A381" s="10" t="s">
        <v>201</v>
      </c>
      <c r="B381" s="16">
        <v>0</v>
      </c>
    </row>
    <row r="382" spans="1:2" ht="16.5" hidden="1" customHeight="1">
      <c r="A382" s="10" t="s">
        <v>202</v>
      </c>
      <c r="B382" s="12"/>
    </row>
    <row r="383" spans="1:2" ht="16.5" hidden="1" customHeight="1">
      <c r="A383" s="10" t="s">
        <v>203</v>
      </c>
      <c r="B383" s="12"/>
    </row>
    <row r="384" spans="1:2" ht="16.5" hidden="1" customHeight="1">
      <c r="A384" s="10" t="s">
        <v>204</v>
      </c>
      <c r="B384" s="12"/>
    </row>
    <row r="385" spans="1:7" ht="16.5" hidden="1" customHeight="1">
      <c r="A385" s="10"/>
      <c r="B385" s="12"/>
    </row>
    <row r="386" spans="1:7" ht="16.5" hidden="1" customHeight="1">
      <c r="A386" s="10" t="s">
        <v>205</v>
      </c>
      <c r="B386" s="12"/>
    </row>
    <row r="387" spans="1:7" ht="16.5" customHeight="1">
      <c r="A387" s="10"/>
      <c r="B387" s="12"/>
    </row>
    <row r="388" spans="1:7" ht="51" customHeight="1">
      <c r="A388" s="61" t="s">
        <v>206</v>
      </c>
      <c r="B388" s="62">
        <f>B389+B392+B395</f>
        <v>111162</v>
      </c>
      <c r="E388" s="63"/>
    </row>
    <row r="389" spans="1:7" ht="18.95" customHeight="1">
      <c r="A389" s="15" t="s">
        <v>15</v>
      </c>
      <c r="B389" s="12">
        <f>B390+B391</f>
        <v>46553</v>
      </c>
    </row>
    <row r="390" spans="1:7" ht="16.5" customHeight="1">
      <c r="A390" s="10" t="s">
        <v>207</v>
      </c>
      <c r="B390" s="16">
        <v>39422</v>
      </c>
    </row>
    <row r="391" spans="1:7" ht="16.5" customHeight="1">
      <c r="A391" s="19" t="s">
        <v>208</v>
      </c>
      <c r="B391" s="16">
        <v>7131</v>
      </c>
    </row>
    <row r="392" spans="1:7" ht="27" customHeight="1">
      <c r="A392" s="15" t="s">
        <v>209</v>
      </c>
      <c r="B392" s="12">
        <f>B393+B394</f>
        <v>9711</v>
      </c>
      <c r="G392" s="17"/>
    </row>
    <row r="393" spans="1:7" ht="16.5" customHeight="1">
      <c r="A393" s="19" t="s">
        <v>48</v>
      </c>
      <c r="B393" s="16">
        <v>8500</v>
      </c>
    </row>
    <row r="394" spans="1:7" ht="16.5" customHeight="1">
      <c r="A394" s="19" t="s">
        <v>49</v>
      </c>
      <c r="B394" s="16">
        <v>1211</v>
      </c>
      <c r="G394" s="17"/>
    </row>
    <row r="395" spans="1:7" ht="27" customHeight="1">
      <c r="A395" s="15" t="s">
        <v>50</v>
      </c>
      <c r="B395" s="12">
        <f>B396+B397+B398</f>
        <v>54898</v>
      </c>
    </row>
    <row r="396" spans="1:7" ht="18" customHeight="1">
      <c r="A396" s="10" t="s">
        <v>210</v>
      </c>
      <c r="B396" s="12">
        <v>2900</v>
      </c>
    </row>
    <row r="397" spans="1:7" ht="20.100000000000001" customHeight="1">
      <c r="A397" s="10" t="s">
        <v>211</v>
      </c>
      <c r="B397" s="12">
        <v>2245</v>
      </c>
    </row>
    <row r="398" spans="1:7" ht="18" customHeight="1">
      <c r="A398" s="18" t="s">
        <v>212</v>
      </c>
      <c r="B398" s="12">
        <f>B399+B400+B402+B403+B404+B405</f>
        <v>49753</v>
      </c>
    </row>
    <row r="399" spans="1:7" ht="16.5" customHeight="1">
      <c r="A399" s="64" t="s">
        <v>213</v>
      </c>
      <c r="B399" s="16">
        <v>25000</v>
      </c>
    </row>
    <row r="400" spans="1:7" ht="16.5" customHeight="1">
      <c r="A400" s="64" t="s">
        <v>214</v>
      </c>
      <c r="B400" s="16">
        <v>22253</v>
      </c>
    </row>
    <row r="401" spans="1:2" ht="16.5" hidden="1" customHeight="1">
      <c r="A401" s="64"/>
      <c r="B401" s="16"/>
    </row>
    <row r="402" spans="1:2" ht="16.5" customHeight="1">
      <c r="A402" s="64" t="s">
        <v>215</v>
      </c>
      <c r="B402" s="16">
        <v>500</v>
      </c>
    </row>
    <row r="403" spans="1:2" ht="16.5" customHeight="1">
      <c r="A403" s="64" t="s">
        <v>216</v>
      </c>
      <c r="B403" s="16">
        <v>1500</v>
      </c>
    </row>
    <row r="404" spans="1:2" ht="16.5" hidden="1" customHeight="1">
      <c r="A404" s="64" t="s">
        <v>217</v>
      </c>
      <c r="B404" s="16"/>
    </row>
    <row r="405" spans="1:2" ht="16.5" customHeight="1">
      <c r="A405" s="65" t="s">
        <v>218</v>
      </c>
      <c r="B405" s="16">
        <v>500</v>
      </c>
    </row>
    <row r="406" spans="1:2" ht="11.1" customHeight="1">
      <c r="A406" s="6"/>
      <c r="B406" s="10"/>
    </row>
    <row r="407" spans="1:2" ht="45.95" customHeight="1">
      <c r="A407" s="61" t="s">
        <v>219</v>
      </c>
      <c r="B407" s="62">
        <f>SUM(B408,B411,B414)</f>
        <v>276414</v>
      </c>
    </row>
    <row r="408" spans="1:2" ht="23.1" customHeight="1">
      <c r="A408" s="15" t="s">
        <v>15</v>
      </c>
      <c r="B408" s="12">
        <f>SUM(B409,B410)</f>
        <v>193845</v>
      </c>
    </row>
    <row r="409" spans="1:2" ht="15.75">
      <c r="A409" s="10" t="s">
        <v>207</v>
      </c>
      <c r="B409" s="16">
        <v>177768</v>
      </c>
    </row>
    <row r="410" spans="1:2" ht="19.5" customHeight="1">
      <c r="A410" s="19" t="s">
        <v>220</v>
      </c>
      <c r="B410" s="16">
        <v>16077</v>
      </c>
    </row>
    <row r="411" spans="1:2" ht="21" customHeight="1">
      <c r="A411" s="15" t="s">
        <v>209</v>
      </c>
      <c r="B411" s="12">
        <f>SUM(B412,B413)</f>
        <v>40973</v>
      </c>
    </row>
    <row r="412" spans="1:2" ht="18" customHeight="1">
      <c r="A412" s="19" t="s">
        <v>48</v>
      </c>
      <c r="B412" s="16">
        <v>35862</v>
      </c>
    </row>
    <row r="413" spans="1:2" ht="18" customHeight="1">
      <c r="A413" s="19" t="s">
        <v>49</v>
      </c>
      <c r="B413" s="16">
        <v>5111</v>
      </c>
    </row>
    <row r="414" spans="1:2" ht="23.1" customHeight="1">
      <c r="A414" s="15" t="s">
        <v>50</v>
      </c>
      <c r="B414" s="12">
        <f>SUM(B415,B416,B417)</f>
        <v>41596</v>
      </c>
    </row>
    <row r="415" spans="1:2" ht="18.95" customHeight="1">
      <c r="A415" s="10" t="s">
        <v>221</v>
      </c>
      <c r="B415" s="12">
        <v>14777</v>
      </c>
    </row>
    <row r="416" spans="1:2" ht="18" customHeight="1">
      <c r="A416" s="10" t="s">
        <v>222</v>
      </c>
      <c r="B416" s="12">
        <v>10819</v>
      </c>
    </row>
    <row r="417" spans="1:2" ht="20.100000000000001" customHeight="1">
      <c r="A417" s="18" t="s">
        <v>223</v>
      </c>
      <c r="B417" s="12">
        <f>B419+B420+B421+B422+B423</f>
        <v>16000</v>
      </c>
    </row>
    <row r="418" spans="1:2" ht="33.950000000000003" hidden="1" customHeight="1">
      <c r="A418" s="66" t="s">
        <v>224</v>
      </c>
      <c r="B418" s="10"/>
    </row>
    <row r="419" spans="1:2" ht="15.75">
      <c r="A419" s="19" t="s">
        <v>213</v>
      </c>
      <c r="B419" s="10">
        <v>4800</v>
      </c>
    </row>
    <row r="420" spans="1:2" ht="15.75">
      <c r="A420" s="19" t="s">
        <v>214</v>
      </c>
      <c r="B420" s="10">
        <v>5000</v>
      </c>
    </row>
    <row r="421" spans="1:2" ht="19.5" customHeight="1">
      <c r="A421" s="19" t="s">
        <v>215</v>
      </c>
      <c r="B421" s="10">
        <v>500</v>
      </c>
    </row>
    <row r="422" spans="1:2" ht="15.75">
      <c r="A422" s="19" t="s">
        <v>216</v>
      </c>
      <c r="B422" s="10">
        <v>5500</v>
      </c>
    </row>
    <row r="423" spans="1:2" ht="15.75">
      <c r="A423" s="10" t="s">
        <v>225</v>
      </c>
      <c r="B423" s="10">
        <v>200</v>
      </c>
    </row>
    <row r="424" spans="1:2" ht="15.75" hidden="1">
      <c r="A424" s="15" t="s">
        <v>226</v>
      </c>
      <c r="B424" s="10"/>
    </row>
    <row r="425" spans="1:2" ht="6" customHeight="1">
      <c r="A425" s="5"/>
      <c r="B425" s="6"/>
    </row>
    <row r="426" spans="1:2" ht="39.950000000000003" customHeight="1">
      <c r="A426" s="67" t="s">
        <v>227</v>
      </c>
      <c r="B426" s="68">
        <f>B427</f>
        <v>500</v>
      </c>
    </row>
    <row r="427" spans="1:2" ht="21" customHeight="1">
      <c r="A427" s="69" t="s">
        <v>228</v>
      </c>
      <c r="B427" s="12">
        <v>500</v>
      </c>
    </row>
    <row r="428" spans="1:2" ht="15" customHeight="1">
      <c r="A428" s="5"/>
      <c r="B428" s="6"/>
    </row>
    <row r="429" spans="1:2" ht="16.5">
      <c r="A429" s="70" t="s">
        <v>229</v>
      </c>
      <c r="B429" s="71">
        <f>SUM(B432,B435)</f>
        <v>49905</v>
      </c>
    </row>
    <row r="430" spans="1:2" ht="18.75" hidden="1">
      <c r="A430" s="72" t="s">
        <v>230</v>
      </c>
      <c r="B430" s="15"/>
    </row>
    <row r="431" spans="1:2" ht="16.5" hidden="1" customHeight="1">
      <c r="A431" s="72"/>
      <c r="B431" s="15"/>
    </row>
    <row r="432" spans="1:2" ht="17.25" hidden="1" customHeight="1">
      <c r="A432" s="73" t="s">
        <v>231</v>
      </c>
      <c r="B432" s="12"/>
    </row>
    <row r="433" spans="1:2" ht="16.5" hidden="1" customHeight="1">
      <c r="A433" s="73" t="s">
        <v>232</v>
      </c>
      <c r="B433" s="10"/>
    </row>
    <row r="434" spans="1:2" ht="13.5" hidden="1" customHeight="1"/>
    <row r="435" spans="1:2" ht="15.75">
      <c r="A435" s="15" t="s">
        <v>233</v>
      </c>
      <c r="B435" s="12">
        <f>SUM(B437:B442)</f>
        <v>49905</v>
      </c>
    </row>
    <row r="436" spans="1:2" ht="15.75">
      <c r="A436" s="15" t="s">
        <v>234</v>
      </c>
      <c r="B436" s="10"/>
    </row>
    <row r="437" spans="1:2" ht="15.75">
      <c r="A437" s="10" t="s">
        <v>235</v>
      </c>
      <c r="B437" s="10">
        <v>49905</v>
      </c>
    </row>
    <row r="438" spans="1:2" ht="13.5" hidden="1" customHeight="1">
      <c r="A438" s="10" t="s">
        <v>236</v>
      </c>
      <c r="B438" s="10"/>
    </row>
    <row r="439" spans="1:2" ht="16.5" hidden="1" customHeight="1">
      <c r="A439" s="10" t="s">
        <v>237</v>
      </c>
      <c r="B439" s="10"/>
    </row>
    <row r="440" spans="1:2" ht="16.5" hidden="1" customHeight="1">
      <c r="A440" s="10"/>
      <c r="B440" s="10"/>
    </row>
    <row r="441" spans="1:2" ht="15.75" hidden="1" customHeight="1">
      <c r="A441" s="10" t="s">
        <v>238</v>
      </c>
      <c r="B441" s="10"/>
    </row>
    <row r="442" spans="1:2" ht="17.25" hidden="1" customHeight="1">
      <c r="A442" s="10"/>
      <c r="B442" s="10"/>
    </row>
    <row r="443" spans="1:2" ht="16.5" hidden="1" customHeight="1">
      <c r="A443" s="10"/>
      <c r="B443" s="10"/>
    </row>
    <row r="444" spans="1:2" ht="16.5" hidden="1" customHeight="1">
      <c r="A444" s="10"/>
      <c r="B444" s="16"/>
    </row>
    <row r="445" spans="1:2" ht="14.25" customHeight="1">
      <c r="A445" s="10"/>
      <c r="B445" s="74"/>
    </row>
    <row r="446" spans="1:2" ht="22.5" customHeight="1">
      <c r="A446" s="75" t="s">
        <v>239</v>
      </c>
      <c r="B446" s="76">
        <f>B160+B357+B362+B370+B371+B376+B388+B407+B426+B429</f>
        <v>8873201</v>
      </c>
    </row>
    <row r="447" spans="1:2" ht="12.95" customHeight="1">
      <c r="B447" s="77"/>
    </row>
    <row r="448" spans="1:2" ht="21" customHeight="1">
      <c r="A448" s="78"/>
      <c r="B448" s="78"/>
    </row>
    <row r="449" spans="1:2" ht="18" customHeight="1">
      <c r="A449" s="79"/>
      <c r="B449" s="79"/>
    </row>
    <row r="450" spans="1:2" ht="18" customHeight="1">
      <c r="A450" s="80"/>
      <c r="B450" s="81"/>
    </row>
    <row r="451" spans="1:2" ht="17.25" customHeight="1">
      <c r="A451" s="82"/>
      <c r="B451" s="79"/>
    </row>
    <row r="452" spans="1:2" ht="16.5" customHeight="1">
      <c r="A452" s="80"/>
      <c r="B452" s="81"/>
    </row>
    <row r="453" spans="1:2" ht="12" customHeight="1"/>
    <row r="454" spans="1:2" ht="39.75" customHeight="1">
      <c r="A454" s="83"/>
      <c r="B454" s="84"/>
    </row>
    <row r="455" spans="1:2" ht="14.25" customHeight="1">
      <c r="B455" s="7"/>
    </row>
    <row r="456" spans="1:2" ht="18.75" customHeight="1">
      <c r="A456" s="15"/>
      <c r="B456" s="85"/>
    </row>
    <row r="457" spans="1:2" ht="11.25" customHeight="1">
      <c r="A457" s="15"/>
      <c r="B457" s="7"/>
    </row>
    <row r="458" spans="1:2" ht="17.25" customHeight="1">
      <c r="A458" s="15"/>
      <c r="B458" s="79"/>
    </row>
    <row r="459" spans="1:2" ht="18" customHeight="1">
      <c r="A459" s="10"/>
      <c r="B459" s="7"/>
    </row>
    <row r="460" spans="1:2" ht="18" customHeight="1">
      <c r="A460" s="10"/>
      <c r="B460" s="7"/>
    </row>
    <row r="461" spans="1:2" ht="18.75" customHeight="1">
      <c r="A461" s="10"/>
      <c r="B461" s="7"/>
    </row>
    <row r="462" spans="1:2" ht="18.75" customHeight="1">
      <c r="A462" s="15"/>
      <c r="B462" s="85"/>
    </row>
    <row r="463" spans="1:2" ht="17.25" customHeight="1">
      <c r="A463" s="15"/>
      <c r="B463" s="85"/>
    </row>
    <row r="464" spans="1:2" ht="16.5" hidden="1" customHeight="1">
      <c r="A464" s="15"/>
      <c r="B464" s="85"/>
    </row>
    <row r="465" spans="1:2" ht="15.75" hidden="1">
      <c r="A465" s="15"/>
      <c r="B465" s="85"/>
    </row>
    <row r="466" spans="1:2" ht="18" customHeight="1">
      <c r="A466" s="16"/>
      <c r="B466" s="85"/>
    </row>
    <row r="467" spans="1:2" ht="12.75" customHeight="1">
      <c r="A467" s="10"/>
      <c r="B467" s="7"/>
    </row>
    <row r="468" spans="1:2" ht="32.25" customHeight="1">
      <c r="A468" s="18"/>
      <c r="B468" s="85"/>
    </row>
    <row r="469" spans="1:2" ht="13.5" customHeight="1">
      <c r="A469" s="18"/>
      <c r="B469" s="85"/>
    </row>
    <row r="470" spans="1:2" ht="19.5" customHeight="1">
      <c r="A470" s="15"/>
      <c r="B470" s="85"/>
    </row>
    <row r="471" spans="1:2" ht="23.25" customHeight="1">
      <c r="A471" s="18"/>
      <c r="B471" s="85"/>
    </row>
    <row r="472" spans="1:2" ht="10.5" customHeight="1">
      <c r="A472" s="18"/>
      <c r="B472" s="85"/>
    </row>
    <row r="473" spans="1:2" ht="18" customHeight="1">
      <c r="A473" s="18"/>
      <c r="B473" s="85"/>
    </row>
    <row r="474" spans="1:2" ht="12.75" customHeight="1">
      <c r="A474" s="18"/>
      <c r="B474" s="85"/>
    </row>
    <row r="475" spans="1:2" ht="20.25" customHeight="1">
      <c r="A475" s="15"/>
      <c r="B475" s="85"/>
    </row>
    <row r="476" spans="1:2" ht="18.75" customHeight="1">
      <c r="A476" s="18"/>
      <c r="B476" s="85"/>
    </row>
    <row r="477" spans="1:2" ht="18.75" customHeight="1">
      <c r="A477" s="19"/>
      <c r="B477" s="7"/>
    </row>
    <row r="478" spans="1:2" ht="18" customHeight="1">
      <c r="A478" s="19"/>
      <c r="B478" s="7"/>
    </row>
    <row r="479" spans="1:2" ht="11.25" customHeight="1">
      <c r="A479" s="19"/>
      <c r="B479" s="7"/>
    </row>
    <row r="480" spans="1:2" ht="18" customHeight="1">
      <c r="A480" s="20"/>
      <c r="B480" s="79"/>
    </row>
    <row r="481" spans="1:2" ht="12" customHeight="1">
      <c r="A481" s="10"/>
      <c r="B481" s="7"/>
    </row>
    <row r="482" spans="1:2" ht="20.25" customHeight="1">
      <c r="A482" s="18"/>
      <c r="B482" s="85"/>
    </row>
    <row r="483" spans="1:2" ht="7.5" customHeight="1">
      <c r="A483" s="18"/>
      <c r="B483" s="85"/>
    </row>
    <row r="484" spans="1:2" ht="19.5" customHeight="1">
      <c r="A484" s="18"/>
      <c r="B484" s="85"/>
    </row>
    <row r="485" spans="1:2" ht="10.5" customHeight="1">
      <c r="A485" s="18"/>
      <c r="B485" s="85"/>
    </row>
    <row r="486" spans="1:2" ht="18.75" customHeight="1">
      <c r="A486" s="18"/>
      <c r="B486" s="85"/>
    </row>
    <row r="487" spans="1:2" ht="9.75" customHeight="1">
      <c r="A487" s="18"/>
      <c r="B487" s="85"/>
    </row>
    <row r="488" spans="1:2" ht="18.75" customHeight="1">
      <c r="A488" s="15"/>
      <c r="B488" s="85"/>
    </row>
    <row r="489" spans="1:2" ht="18" customHeight="1">
      <c r="A489" s="10"/>
      <c r="B489" s="7"/>
    </row>
    <row r="490" spans="1:2" ht="16.5" customHeight="1">
      <c r="A490" s="10"/>
      <c r="B490" s="7"/>
    </row>
    <row r="491" spans="1:2" ht="15" hidden="1" customHeight="1">
      <c r="A491" s="10"/>
      <c r="B491" s="7"/>
    </row>
    <row r="492" spans="1:2" ht="18.75" customHeight="1">
      <c r="A492" s="10"/>
      <c r="B492" s="7"/>
    </row>
    <row r="493" spans="1:2" ht="9" customHeight="1">
      <c r="A493" s="10"/>
      <c r="B493" s="7"/>
    </row>
    <row r="494" spans="1:2" ht="15.75" customHeight="1">
      <c r="A494" s="15"/>
      <c r="B494" s="85"/>
    </row>
    <row r="495" spans="1:2" ht="10.5" customHeight="1">
      <c r="A495" s="10"/>
      <c r="B495" s="85"/>
    </row>
    <row r="496" spans="1:2" ht="15.75">
      <c r="A496" s="15"/>
      <c r="B496" s="85"/>
    </row>
    <row r="497" spans="1:2" ht="18.75" customHeight="1">
      <c r="A497" s="10"/>
      <c r="B497" s="7"/>
    </row>
    <row r="498" spans="1:2" ht="17.25" customHeight="1">
      <c r="A498" s="10"/>
      <c r="B498" s="7"/>
    </row>
    <row r="499" spans="1:2" ht="15.75">
      <c r="A499" s="10"/>
      <c r="B499" s="7"/>
    </row>
    <row r="500" spans="1:2" ht="15.75">
      <c r="A500" s="10"/>
      <c r="B500" s="7"/>
    </row>
    <row r="501" spans="1:2" ht="15.75">
      <c r="A501" s="10"/>
      <c r="B501" s="7"/>
    </row>
    <row r="502" spans="1:2" ht="15.75">
      <c r="A502" s="10"/>
      <c r="B502" s="7"/>
    </row>
    <row r="503" spans="1:2" ht="15.75">
      <c r="A503" s="10"/>
      <c r="B503" s="7"/>
    </row>
    <row r="504" spans="1:2" ht="15.75">
      <c r="A504" s="15"/>
      <c r="B504" s="85"/>
    </row>
    <row r="505" spans="1:2" ht="14.25" customHeight="1">
      <c r="A505" s="15"/>
      <c r="B505" s="85"/>
    </row>
    <row r="506" spans="1:2" ht="15.75">
      <c r="A506" s="15"/>
      <c r="B506" s="85"/>
    </row>
    <row r="507" spans="1:2" ht="12" customHeight="1">
      <c r="A507" s="10"/>
      <c r="B507" s="85"/>
    </row>
    <row r="508" spans="1:2" ht="15.75">
      <c r="A508" s="18"/>
      <c r="B508" s="85"/>
    </row>
    <row r="509" spans="1:2" ht="14.25" customHeight="1">
      <c r="A509" s="18"/>
      <c r="B509" s="85"/>
    </row>
    <row r="510" spans="1:2" ht="13.5" customHeight="1">
      <c r="A510" s="18"/>
      <c r="B510" s="79"/>
    </row>
    <row r="511" spans="1:2" ht="11.25" customHeight="1">
      <c r="A511" s="18"/>
      <c r="B511" s="79"/>
    </row>
    <row r="512" spans="1:2" ht="15.75">
      <c r="A512" s="18"/>
      <c r="B512" s="79"/>
    </row>
    <row r="513" spans="1:2" ht="13.5" customHeight="1">
      <c r="A513" s="15"/>
      <c r="B513" s="86"/>
    </row>
    <row r="514" spans="1:2" ht="18.75">
      <c r="A514" s="5"/>
      <c r="B514" s="84"/>
    </row>
    <row r="515" spans="1:2" ht="18.75">
      <c r="A515" s="5"/>
      <c r="B515" s="84"/>
    </row>
    <row r="516" spans="1:2" ht="18.75">
      <c r="A516" s="5"/>
      <c r="B516" s="84"/>
    </row>
    <row r="517" spans="1:2" ht="18.75">
      <c r="A517" s="5"/>
      <c r="B517" s="84"/>
    </row>
  </sheetData>
  <mergeCells count="1">
    <mergeCell ref="D17:F17"/>
  </mergeCells>
  <pageMargins left="0.23622047244094499" right="0.23622047244094499" top="0.15748031496063" bottom="0" header="0.31496062992126" footer="0.31496062992126"/>
  <pageSetup paperSize="9" orientation="portrait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defaultColWidth="9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budżet 2023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Gudz</dc:creator>
  <cp:lastModifiedBy>Krysia</cp:lastModifiedBy>
  <cp:lastPrinted>2021-10-07T06:06:00Z</cp:lastPrinted>
  <dcterms:created xsi:type="dcterms:W3CDTF">2007-10-26T17:04:00Z</dcterms:created>
  <dcterms:modified xsi:type="dcterms:W3CDTF">2022-10-26T05:54:58Z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CE181C42B29D4F718498FE6D760C0E97</vt:lpwstr>
  </property>
  <property fmtid="{D5CDD505-2E9C-101B-9397-08002B2CF9AE}" pid="3" name="KSOProductBuildVer">
    <vt:lpwstr>1045-11.2.0.11341</vt:lpwstr>
  </property>
</Properties>
</file>